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6.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ustomProperty1.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claritycs.sharepoint.com/Shared Documents/Templates/1. Xero/5. Free simple P&amp;L Template/Template/Issued V 1.0/"/>
    </mc:Choice>
  </mc:AlternateContent>
  <xr:revisionPtr revIDLastSave="404" documentId="8_{1C614960-A58B-4413-AF29-D1BB3B5C1F05}" xr6:coauthVersionLast="45" xr6:coauthVersionMax="45" xr10:uidLastSave="{1274C229-0907-4468-ABB5-7AC2F15667AD}"/>
  <bookViews>
    <workbookView xWindow="-110" yWindow="-110" windowWidth="19420" windowHeight="10420" tabRatio="780" xr2:uid="{221D5363-2EC8-4D11-98E6-E7B09ABD0513}"/>
  </bookViews>
  <sheets>
    <sheet name="Front" sheetId="1" r:id="rId1"/>
    <sheet name="Please Read" sheetId="25" r:id="rId2"/>
    <sheet name="Spec" sheetId="19" r:id="rId3"/>
    <sheet name="Guide" sheetId="2" r:id="rId4"/>
    <sheet name="Control" sheetId="22" r:id="rId5"/>
    <sheet name="Summary" sheetId="23" r:id="rId6"/>
    <sheet name="Charts" sheetId="21" r:id="rId7"/>
    <sheet name="tbl_Data" sheetId="14" r:id="rId8"/>
    <sheet name="LU" sheetId="5" r:id="rId9"/>
  </sheets>
  <definedNames>
    <definedName name="_DDValues_f86c8a0f60ff49ffb5c040b325629bc3">tbl_Data!$A$2:$O$543</definedName>
    <definedName name="LU_List_L1Group">tbl_L1Group[L1 Group]</definedName>
    <definedName name="LU_List_L2Group">tbl_L2Group[L2 Group]</definedName>
    <definedName name="Slicer_L1_Group">#N/A</definedName>
    <definedName name="Slicer_L2_Group">#N/A</definedName>
    <definedName name="Slicer_Period">#N/A</definedName>
    <definedName name="Slicer_Period1">#N/A</definedName>
    <definedName name="Slicer_Tracking_Category_1">#N/A</definedName>
    <definedName name="Slicer_Tracking_Category_12">#N/A</definedName>
    <definedName name="Slicer_Tracking_Category_2">#N/A</definedName>
    <definedName name="Slicer_Tracking_Category_21">#N/A</definedName>
    <definedName name="Slicer_Type2">#N/A</definedName>
  </definedNames>
  <calcPr calcId="191029"/>
  <pivotCaches>
    <pivotCache cacheId="1"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 r:id="rId17"/>
        <x14:slicerCache r:id="rId18"/>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08" i="14" l="1"/>
  <c r="P309" i="14"/>
  <c r="P310" i="14"/>
  <c r="P311" i="14"/>
  <c r="P312" i="14"/>
  <c r="P313" i="14"/>
  <c r="P314" i="14"/>
  <c r="P315" i="14"/>
  <c r="Q315" i="14" s="1"/>
  <c r="T315" i="14" s="1"/>
  <c r="P316" i="14"/>
  <c r="P317" i="14"/>
  <c r="P318" i="14"/>
  <c r="P319" i="14"/>
  <c r="P320" i="14"/>
  <c r="P321" i="14"/>
  <c r="P322" i="14"/>
  <c r="P323" i="14"/>
  <c r="Q323" i="14" s="1"/>
  <c r="P324" i="14"/>
  <c r="P325" i="14"/>
  <c r="P326" i="14"/>
  <c r="P327" i="14"/>
  <c r="P328" i="14"/>
  <c r="P329" i="14"/>
  <c r="P330" i="14"/>
  <c r="P331" i="14"/>
  <c r="Q331" i="14" s="1"/>
  <c r="P332" i="14"/>
  <c r="P333" i="14"/>
  <c r="P334" i="14"/>
  <c r="P335" i="14"/>
  <c r="P336" i="14"/>
  <c r="P337" i="14"/>
  <c r="P338" i="14"/>
  <c r="P339" i="14"/>
  <c r="Q339" i="14" s="1"/>
  <c r="T339" i="14" s="1"/>
  <c r="P340" i="14"/>
  <c r="P341" i="14"/>
  <c r="P342" i="14"/>
  <c r="P343" i="14"/>
  <c r="P344" i="14"/>
  <c r="P345" i="14"/>
  <c r="P346" i="14"/>
  <c r="P347" i="14"/>
  <c r="Q347" i="14" s="1"/>
  <c r="T347" i="14" s="1"/>
  <c r="P348" i="14"/>
  <c r="P349" i="14"/>
  <c r="P350" i="14"/>
  <c r="P351" i="14"/>
  <c r="P352" i="14"/>
  <c r="P353" i="14"/>
  <c r="P354" i="14"/>
  <c r="P355" i="14"/>
  <c r="Q355" i="14" s="1"/>
  <c r="T355" i="14" s="1"/>
  <c r="P356" i="14"/>
  <c r="P357" i="14"/>
  <c r="P358" i="14"/>
  <c r="P359" i="14"/>
  <c r="P360" i="14"/>
  <c r="P361" i="14"/>
  <c r="P362" i="14"/>
  <c r="P363" i="14"/>
  <c r="Q363" i="14" s="1"/>
  <c r="P364" i="14"/>
  <c r="P365" i="14"/>
  <c r="P366" i="14"/>
  <c r="P367" i="14"/>
  <c r="P368" i="14"/>
  <c r="P369" i="14"/>
  <c r="P370" i="14"/>
  <c r="P371" i="14"/>
  <c r="Q371" i="14" s="1"/>
  <c r="T371" i="14" s="1"/>
  <c r="P372" i="14"/>
  <c r="P373" i="14"/>
  <c r="P374" i="14"/>
  <c r="P375" i="14"/>
  <c r="P376" i="14"/>
  <c r="P377" i="14"/>
  <c r="P378" i="14"/>
  <c r="P379" i="14"/>
  <c r="Q379" i="14" s="1"/>
  <c r="T379" i="14" s="1"/>
  <c r="P380" i="14"/>
  <c r="P381" i="14"/>
  <c r="P382" i="14"/>
  <c r="P383" i="14"/>
  <c r="P384" i="14"/>
  <c r="P385" i="14"/>
  <c r="P386" i="14"/>
  <c r="P387" i="14"/>
  <c r="Q387" i="14" s="1"/>
  <c r="T387" i="14" s="1"/>
  <c r="P388" i="14"/>
  <c r="P389" i="14"/>
  <c r="P390" i="14"/>
  <c r="P391" i="14"/>
  <c r="P392" i="14"/>
  <c r="P393" i="14"/>
  <c r="P394" i="14"/>
  <c r="P395" i="14"/>
  <c r="Q395" i="14" s="1"/>
  <c r="P396" i="14"/>
  <c r="P397" i="14"/>
  <c r="P398" i="14"/>
  <c r="P399" i="14"/>
  <c r="P400" i="14"/>
  <c r="P401" i="14"/>
  <c r="P402" i="14"/>
  <c r="P403" i="14"/>
  <c r="Q403" i="14" s="1"/>
  <c r="T403" i="14" s="1"/>
  <c r="P404" i="14"/>
  <c r="P405" i="14"/>
  <c r="P406" i="14"/>
  <c r="P407" i="14"/>
  <c r="P408" i="14"/>
  <c r="P409" i="14"/>
  <c r="P410" i="14"/>
  <c r="P411" i="14"/>
  <c r="Q411" i="14" s="1"/>
  <c r="T411" i="14" s="1"/>
  <c r="P412" i="14"/>
  <c r="P413" i="14"/>
  <c r="P414" i="14"/>
  <c r="P415" i="14"/>
  <c r="P416" i="14"/>
  <c r="P417" i="14"/>
  <c r="P418" i="14"/>
  <c r="P419" i="14"/>
  <c r="Q419" i="14" s="1"/>
  <c r="T419" i="14" s="1"/>
  <c r="P420" i="14"/>
  <c r="P421" i="14"/>
  <c r="P422" i="14"/>
  <c r="P423" i="14"/>
  <c r="P424" i="14"/>
  <c r="P425" i="14"/>
  <c r="P426" i="14"/>
  <c r="P427" i="14"/>
  <c r="Q427" i="14" s="1"/>
  <c r="P428" i="14"/>
  <c r="P429" i="14"/>
  <c r="Q429" i="14" s="1"/>
  <c r="P430" i="14"/>
  <c r="P431" i="14"/>
  <c r="P432" i="14"/>
  <c r="P433" i="14"/>
  <c r="P434" i="14"/>
  <c r="P435" i="14"/>
  <c r="Q435" i="14" s="1"/>
  <c r="T435" i="14" s="1"/>
  <c r="P436" i="14"/>
  <c r="P437" i="14"/>
  <c r="P438" i="14"/>
  <c r="P439" i="14"/>
  <c r="P440" i="14"/>
  <c r="P441" i="14"/>
  <c r="P442" i="14"/>
  <c r="P443" i="14"/>
  <c r="Q443" i="14" s="1"/>
  <c r="T443" i="14" s="1"/>
  <c r="P444" i="14"/>
  <c r="P445" i="14"/>
  <c r="P446" i="14"/>
  <c r="P447" i="14"/>
  <c r="P448" i="14"/>
  <c r="P449" i="14"/>
  <c r="P450" i="14"/>
  <c r="P451" i="14"/>
  <c r="Q451" i="14" s="1"/>
  <c r="T451" i="14" s="1"/>
  <c r="P452" i="14"/>
  <c r="P453" i="14"/>
  <c r="P454" i="14"/>
  <c r="P455" i="14"/>
  <c r="P456" i="14"/>
  <c r="P457" i="14"/>
  <c r="P458" i="14"/>
  <c r="P459" i="14"/>
  <c r="Q459" i="14" s="1"/>
  <c r="P460" i="14"/>
  <c r="P461" i="14"/>
  <c r="P462" i="14"/>
  <c r="P463" i="14"/>
  <c r="P464" i="14"/>
  <c r="P465" i="14"/>
  <c r="P466" i="14"/>
  <c r="P467" i="14"/>
  <c r="Q467" i="14" s="1"/>
  <c r="T467" i="14" s="1"/>
  <c r="P468" i="14"/>
  <c r="P469" i="14"/>
  <c r="P470" i="14"/>
  <c r="P471" i="14"/>
  <c r="P472" i="14"/>
  <c r="P473" i="14"/>
  <c r="P474" i="14"/>
  <c r="P475" i="14"/>
  <c r="Q475" i="14" s="1"/>
  <c r="T475" i="14" s="1"/>
  <c r="P476" i="14"/>
  <c r="P477" i="14"/>
  <c r="P478" i="14"/>
  <c r="P479" i="14"/>
  <c r="P480" i="14"/>
  <c r="P481" i="14"/>
  <c r="P482" i="14"/>
  <c r="P483" i="14"/>
  <c r="Q483" i="14" s="1"/>
  <c r="T483" i="14" s="1"/>
  <c r="P484" i="14"/>
  <c r="P485" i="14"/>
  <c r="P486" i="14"/>
  <c r="P487" i="14"/>
  <c r="P488" i="14"/>
  <c r="P489" i="14"/>
  <c r="P490" i="14"/>
  <c r="P491" i="14"/>
  <c r="Q491" i="14" s="1"/>
  <c r="T491" i="14" s="1"/>
  <c r="P492" i="14"/>
  <c r="P493" i="14"/>
  <c r="P494" i="14"/>
  <c r="P495" i="14"/>
  <c r="P496" i="14"/>
  <c r="P497" i="14"/>
  <c r="P498" i="14"/>
  <c r="P499" i="14"/>
  <c r="Q499" i="14" s="1"/>
  <c r="T499" i="14" s="1"/>
  <c r="P500" i="14"/>
  <c r="P501" i="14"/>
  <c r="P502" i="14"/>
  <c r="P503" i="14"/>
  <c r="P504" i="14"/>
  <c r="P505" i="14"/>
  <c r="P506" i="14"/>
  <c r="P507" i="14"/>
  <c r="Q507" i="14" s="1"/>
  <c r="P508" i="14"/>
  <c r="P509" i="14"/>
  <c r="Q509" i="14" s="1"/>
  <c r="P510" i="14"/>
  <c r="P511" i="14"/>
  <c r="P512" i="14"/>
  <c r="P513" i="14"/>
  <c r="P514" i="14"/>
  <c r="P515" i="14"/>
  <c r="Q515" i="14" s="1"/>
  <c r="T515" i="14" s="1"/>
  <c r="P516" i="14"/>
  <c r="P517" i="14"/>
  <c r="Q517" i="14" s="1"/>
  <c r="P518" i="14"/>
  <c r="P519" i="14"/>
  <c r="P520" i="14"/>
  <c r="P521" i="14"/>
  <c r="P522" i="14"/>
  <c r="P523" i="14"/>
  <c r="Q523" i="14" s="1"/>
  <c r="T523" i="14" s="1"/>
  <c r="P524" i="14"/>
  <c r="P525" i="14"/>
  <c r="Q525" i="14" s="1"/>
  <c r="P526" i="14"/>
  <c r="P527" i="14"/>
  <c r="P528" i="14"/>
  <c r="P529" i="14"/>
  <c r="P530" i="14"/>
  <c r="P531" i="14"/>
  <c r="Q531" i="14" s="1"/>
  <c r="T531" i="14" s="1"/>
  <c r="P532" i="14"/>
  <c r="P533" i="14"/>
  <c r="Q533" i="14" s="1"/>
  <c r="P534" i="14"/>
  <c r="P535" i="14"/>
  <c r="P536" i="14"/>
  <c r="P537" i="14"/>
  <c r="P538" i="14"/>
  <c r="P539" i="14"/>
  <c r="Q539" i="14" s="1"/>
  <c r="T539" i="14" s="1"/>
  <c r="P540" i="14"/>
  <c r="P541" i="14"/>
  <c r="Q541" i="14" s="1"/>
  <c r="P542" i="14"/>
  <c r="P543" i="14"/>
  <c r="Q308" i="14"/>
  <c r="T308" i="14" s="1"/>
  <c r="Q309" i="14"/>
  <c r="Q310" i="14"/>
  <c r="T310" i="14" s="1"/>
  <c r="Q311" i="14"/>
  <c r="Q313" i="14"/>
  <c r="Q316" i="14"/>
  <c r="T316" i="14" s="1"/>
  <c r="Q317" i="14"/>
  <c r="Q318" i="14"/>
  <c r="T318" i="14" s="1"/>
  <c r="Q319" i="14"/>
  <c r="Q321" i="14"/>
  <c r="Q324" i="14"/>
  <c r="T324" i="14" s="1"/>
  <c r="Q325" i="14"/>
  <c r="Q326" i="14"/>
  <c r="T326" i="14" s="1"/>
  <c r="Q327" i="14"/>
  <c r="Q329" i="14"/>
  <c r="Q332" i="14"/>
  <c r="T332" i="14" s="1"/>
  <c r="Q333" i="14"/>
  <c r="Q334" i="14"/>
  <c r="T334" i="14" s="1"/>
  <c r="Q335" i="14"/>
  <c r="Q337" i="14"/>
  <c r="T337" i="14" s="1"/>
  <c r="Q340" i="14"/>
  <c r="T340" i="14" s="1"/>
  <c r="Q341" i="14"/>
  <c r="Q342" i="14"/>
  <c r="T342" i="14" s="1"/>
  <c r="Q343" i="14"/>
  <c r="Q345" i="14"/>
  <c r="Q348" i="14"/>
  <c r="T348" i="14" s="1"/>
  <c r="Q349" i="14"/>
  <c r="Q350" i="14"/>
  <c r="T350" i="14" s="1"/>
  <c r="Q351" i="14"/>
  <c r="Q353" i="14"/>
  <c r="Q356" i="14"/>
  <c r="T356" i="14" s="1"/>
  <c r="Q357" i="14"/>
  <c r="Q358" i="14"/>
  <c r="T358" i="14" s="1"/>
  <c r="Q359" i="14"/>
  <c r="Q361" i="14"/>
  <c r="Q364" i="14"/>
  <c r="T364" i="14" s="1"/>
  <c r="Q365" i="14"/>
  <c r="Q366" i="14"/>
  <c r="T366" i="14" s="1"/>
  <c r="Q367" i="14"/>
  <c r="Q369" i="14"/>
  <c r="Q372" i="14"/>
  <c r="T372" i="14" s="1"/>
  <c r="Q373" i="14"/>
  <c r="Q374" i="14"/>
  <c r="T374" i="14" s="1"/>
  <c r="Q375" i="14"/>
  <c r="Q377" i="14"/>
  <c r="Q380" i="14"/>
  <c r="T380" i="14" s="1"/>
  <c r="Q381" i="14"/>
  <c r="Q382" i="14"/>
  <c r="T382" i="14" s="1"/>
  <c r="Q383" i="14"/>
  <c r="Q385" i="14"/>
  <c r="Q388" i="14"/>
  <c r="T388" i="14" s="1"/>
  <c r="Q389" i="14"/>
  <c r="Q390" i="14"/>
  <c r="T390" i="14" s="1"/>
  <c r="Q391" i="14"/>
  <c r="Q393" i="14"/>
  <c r="Q396" i="14"/>
  <c r="T396" i="14" s="1"/>
  <c r="Q397" i="14"/>
  <c r="Q398" i="14"/>
  <c r="T398" i="14" s="1"/>
  <c r="Q399" i="14"/>
  <c r="Q401" i="14"/>
  <c r="T401" i="14" s="1"/>
  <c r="Q404" i="14"/>
  <c r="T404" i="14" s="1"/>
  <c r="Q405" i="14"/>
  <c r="Q406" i="14"/>
  <c r="T406" i="14" s="1"/>
  <c r="Q407" i="14"/>
  <c r="Q409" i="14"/>
  <c r="Q412" i="14"/>
  <c r="T412" i="14" s="1"/>
  <c r="Q413" i="14"/>
  <c r="Q414" i="14"/>
  <c r="T414" i="14" s="1"/>
  <c r="Q415" i="14"/>
  <c r="Q417" i="14"/>
  <c r="Q420" i="14"/>
  <c r="T420" i="14" s="1"/>
  <c r="Q421" i="14"/>
  <c r="Q422" i="14"/>
  <c r="T422" i="14" s="1"/>
  <c r="Q423" i="14"/>
  <c r="Q425" i="14"/>
  <c r="Q428" i="14"/>
  <c r="T428" i="14" s="1"/>
  <c r="Q430" i="14"/>
  <c r="T430" i="14" s="1"/>
  <c r="Q431" i="14"/>
  <c r="Q433" i="14"/>
  <c r="Q436" i="14"/>
  <c r="T436" i="14" s="1"/>
  <c r="Q438" i="14"/>
  <c r="T438" i="14" s="1"/>
  <c r="Q439" i="14"/>
  <c r="Q441" i="14"/>
  <c r="Q444" i="14"/>
  <c r="T444" i="14" s="1"/>
  <c r="Q446" i="14"/>
  <c r="T446" i="14" s="1"/>
  <c r="Q447" i="14"/>
  <c r="Q449" i="14"/>
  <c r="Q452" i="14"/>
  <c r="T452" i="14" s="1"/>
  <c r="Q454" i="14"/>
  <c r="T454" i="14" s="1"/>
  <c r="Q455" i="14"/>
  <c r="Q457" i="14"/>
  <c r="Q460" i="14"/>
  <c r="T460" i="14" s="1"/>
  <c r="Q462" i="14"/>
  <c r="T462" i="14" s="1"/>
  <c r="Q463" i="14"/>
  <c r="Q465" i="14"/>
  <c r="Q468" i="14"/>
  <c r="T468" i="14" s="1"/>
  <c r="Q470" i="14"/>
  <c r="T470" i="14" s="1"/>
  <c r="Q471" i="14"/>
  <c r="Q473" i="14"/>
  <c r="Q476" i="14"/>
  <c r="T476" i="14" s="1"/>
  <c r="Q478" i="14"/>
  <c r="Q479" i="14"/>
  <c r="Q481" i="14"/>
  <c r="Q484" i="14"/>
  <c r="T484" i="14" s="1"/>
  <c r="Q486" i="14"/>
  <c r="Q487" i="14"/>
  <c r="Q489" i="14"/>
  <c r="Q492" i="14"/>
  <c r="T492" i="14" s="1"/>
  <c r="Q494" i="14"/>
  <c r="Q495" i="14"/>
  <c r="Q497" i="14"/>
  <c r="Q500" i="14"/>
  <c r="T500" i="14" s="1"/>
  <c r="Q502" i="14"/>
  <c r="Q503" i="14"/>
  <c r="Q505" i="14"/>
  <c r="Q508" i="14"/>
  <c r="T508" i="14" s="1"/>
  <c r="Q510" i="14"/>
  <c r="Q511" i="14"/>
  <c r="Q513" i="14"/>
  <c r="Q516" i="14"/>
  <c r="T516" i="14" s="1"/>
  <c r="Q518" i="14"/>
  <c r="Q519" i="14"/>
  <c r="Q521" i="14"/>
  <c r="Q524" i="14"/>
  <c r="T524" i="14" s="1"/>
  <c r="Q526" i="14"/>
  <c r="Q527" i="14"/>
  <c r="Q529" i="14"/>
  <c r="Q532" i="14"/>
  <c r="Q534" i="14"/>
  <c r="Q535" i="14"/>
  <c r="Q537" i="14"/>
  <c r="Q540" i="14"/>
  <c r="T540" i="14" s="1"/>
  <c r="Q542" i="14"/>
  <c r="Q543" i="14"/>
  <c r="R308" i="14"/>
  <c r="R309" i="14"/>
  <c r="R310" i="14"/>
  <c r="R311" i="14"/>
  <c r="R312" i="14"/>
  <c r="R313" i="14"/>
  <c r="R314" i="14"/>
  <c r="R316" i="14"/>
  <c r="R317" i="14"/>
  <c r="R318" i="14"/>
  <c r="R319" i="14"/>
  <c r="R320" i="14"/>
  <c r="R321" i="14"/>
  <c r="R322" i="14"/>
  <c r="R324" i="14"/>
  <c r="R325" i="14"/>
  <c r="R326" i="14"/>
  <c r="R327" i="14"/>
  <c r="R328" i="14"/>
  <c r="R329" i="14"/>
  <c r="R330" i="14"/>
  <c r="R332" i="14"/>
  <c r="R333" i="14"/>
  <c r="R334" i="14"/>
  <c r="R335" i="14"/>
  <c r="R336" i="14"/>
  <c r="R337" i="14"/>
  <c r="R338" i="14"/>
  <c r="R340" i="14"/>
  <c r="R341" i="14"/>
  <c r="R342" i="14"/>
  <c r="R343" i="14"/>
  <c r="R344" i="14"/>
  <c r="R345" i="14"/>
  <c r="R346" i="14"/>
  <c r="R348" i="14"/>
  <c r="R349" i="14"/>
  <c r="R350" i="14"/>
  <c r="R351" i="14"/>
  <c r="R352" i="14"/>
  <c r="R353" i="14"/>
  <c r="R354" i="14"/>
  <c r="R356" i="14"/>
  <c r="R357" i="14"/>
  <c r="R358" i="14"/>
  <c r="R359" i="14"/>
  <c r="R360" i="14"/>
  <c r="R361" i="14"/>
  <c r="R362" i="14"/>
  <c r="R364" i="14"/>
  <c r="R365" i="14"/>
  <c r="R366" i="14"/>
  <c r="R367" i="14"/>
  <c r="R368" i="14"/>
  <c r="R369" i="14"/>
  <c r="R370" i="14"/>
  <c r="R372" i="14"/>
  <c r="R373" i="14"/>
  <c r="R374" i="14"/>
  <c r="R375" i="14"/>
  <c r="R376" i="14"/>
  <c r="R377" i="14"/>
  <c r="R378" i="14"/>
  <c r="R380" i="14"/>
  <c r="R381" i="14"/>
  <c r="R382" i="14"/>
  <c r="R383" i="14"/>
  <c r="R384" i="14"/>
  <c r="R385" i="14"/>
  <c r="R386" i="14"/>
  <c r="R388" i="14"/>
  <c r="R389" i="14"/>
  <c r="R390" i="14"/>
  <c r="R391" i="14"/>
  <c r="R392" i="14"/>
  <c r="R393" i="14"/>
  <c r="R394" i="14"/>
  <c r="R396" i="14"/>
  <c r="R397" i="14"/>
  <c r="R398" i="14"/>
  <c r="R399" i="14"/>
  <c r="R400" i="14"/>
  <c r="R401" i="14"/>
  <c r="R402" i="14"/>
  <c r="R404" i="14"/>
  <c r="R405" i="14"/>
  <c r="R406" i="14"/>
  <c r="R407" i="14"/>
  <c r="R408" i="14"/>
  <c r="R409" i="14"/>
  <c r="R410" i="14"/>
  <c r="R412" i="14"/>
  <c r="R413" i="14"/>
  <c r="R414" i="14"/>
  <c r="R415" i="14"/>
  <c r="R416" i="14"/>
  <c r="R417" i="14"/>
  <c r="R418" i="14"/>
  <c r="R420" i="14"/>
  <c r="R421" i="14"/>
  <c r="R422" i="14"/>
  <c r="R423" i="14"/>
  <c r="R424" i="14"/>
  <c r="R425" i="14"/>
  <c r="R426" i="14"/>
  <c r="R428" i="14"/>
  <c r="R429" i="14"/>
  <c r="R430" i="14"/>
  <c r="R431" i="14"/>
  <c r="R432" i="14"/>
  <c r="R433" i="14"/>
  <c r="R434" i="14"/>
  <c r="R436" i="14"/>
  <c r="R437" i="14"/>
  <c r="R438" i="14"/>
  <c r="R439" i="14"/>
  <c r="R440" i="14"/>
  <c r="R441" i="14"/>
  <c r="R442" i="14"/>
  <c r="R444" i="14"/>
  <c r="R445" i="14"/>
  <c r="R446" i="14"/>
  <c r="R447" i="14"/>
  <c r="R448" i="14"/>
  <c r="R449" i="14"/>
  <c r="R450" i="14"/>
  <c r="R452" i="14"/>
  <c r="R453" i="14"/>
  <c r="R454" i="14"/>
  <c r="R455" i="14"/>
  <c r="R456" i="14"/>
  <c r="R457" i="14"/>
  <c r="R458" i="14"/>
  <c r="R460" i="14"/>
  <c r="R461" i="14"/>
  <c r="R462" i="14"/>
  <c r="R463" i="14"/>
  <c r="R464" i="14"/>
  <c r="R465" i="14"/>
  <c r="R466" i="14"/>
  <c r="R468" i="14"/>
  <c r="R469" i="14"/>
  <c r="R470" i="14"/>
  <c r="R471" i="14"/>
  <c r="R472" i="14"/>
  <c r="R473" i="14"/>
  <c r="R474" i="14"/>
  <c r="R476" i="14"/>
  <c r="R477" i="14"/>
  <c r="R478" i="14"/>
  <c r="R479" i="14"/>
  <c r="R480" i="14"/>
  <c r="R481" i="14"/>
  <c r="R482" i="14"/>
  <c r="R484" i="14"/>
  <c r="R485" i="14"/>
  <c r="R486" i="14"/>
  <c r="R487" i="14"/>
  <c r="R488" i="14"/>
  <c r="R489" i="14"/>
  <c r="R490" i="14"/>
  <c r="R492" i="14"/>
  <c r="R493" i="14"/>
  <c r="R494" i="14"/>
  <c r="R495" i="14"/>
  <c r="R496" i="14"/>
  <c r="R497" i="14"/>
  <c r="R498" i="14"/>
  <c r="R500" i="14"/>
  <c r="R501" i="14"/>
  <c r="R502" i="14"/>
  <c r="R503" i="14"/>
  <c r="R504" i="14"/>
  <c r="R505" i="14"/>
  <c r="R506" i="14"/>
  <c r="R508" i="14"/>
  <c r="R509" i="14"/>
  <c r="R510" i="14"/>
  <c r="R511" i="14"/>
  <c r="R512" i="14"/>
  <c r="R513" i="14"/>
  <c r="R514" i="14"/>
  <c r="R516" i="14"/>
  <c r="R517" i="14"/>
  <c r="R518" i="14"/>
  <c r="R519" i="14"/>
  <c r="R520" i="14"/>
  <c r="R521" i="14"/>
  <c r="R522" i="14"/>
  <c r="R524" i="14"/>
  <c r="R525" i="14"/>
  <c r="R526" i="14"/>
  <c r="R527" i="14"/>
  <c r="R528" i="14"/>
  <c r="R529" i="14"/>
  <c r="R530" i="14"/>
  <c r="R532" i="14"/>
  <c r="R533" i="14"/>
  <c r="R534" i="14"/>
  <c r="R535" i="14"/>
  <c r="R536" i="14"/>
  <c r="R537" i="14"/>
  <c r="R538" i="14"/>
  <c r="R540" i="14"/>
  <c r="R541" i="14"/>
  <c r="R542" i="14"/>
  <c r="R543" i="14"/>
  <c r="S308" i="14"/>
  <c r="S309" i="14"/>
  <c r="S310" i="14"/>
  <c r="S311" i="14"/>
  <c r="S313" i="14"/>
  <c r="S316" i="14"/>
  <c r="S317" i="14"/>
  <c r="S318" i="14"/>
  <c r="S319" i="14"/>
  <c r="S321" i="14"/>
  <c r="S324" i="14"/>
  <c r="S325" i="14"/>
  <c r="S326" i="14"/>
  <c r="S327" i="14"/>
  <c r="S329" i="14"/>
  <c r="S331" i="14"/>
  <c r="S332" i="14"/>
  <c r="S333" i="14"/>
  <c r="S334" i="14"/>
  <c r="S335" i="14"/>
  <c r="S337" i="14"/>
  <c r="S340" i="14"/>
  <c r="S341" i="14"/>
  <c r="S342" i="14"/>
  <c r="S343" i="14"/>
  <c r="S345" i="14"/>
  <c r="S348" i="14"/>
  <c r="S349" i="14"/>
  <c r="S350" i="14"/>
  <c r="S351" i="14"/>
  <c r="S353" i="14"/>
  <c r="S356" i="14"/>
  <c r="S357" i="14"/>
  <c r="S358" i="14"/>
  <c r="S359" i="14"/>
  <c r="S361" i="14"/>
  <c r="S363" i="14"/>
  <c r="S364" i="14"/>
  <c r="S365" i="14"/>
  <c r="S366" i="14"/>
  <c r="S367" i="14"/>
  <c r="S369" i="14"/>
  <c r="S372" i="14"/>
  <c r="S373" i="14"/>
  <c r="S374" i="14"/>
  <c r="S375" i="14"/>
  <c r="S377" i="14"/>
  <c r="S380" i="14"/>
  <c r="S381" i="14"/>
  <c r="S382" i="14"/>
  <c r="S383" i="14"/>
  <c r="S385" i="14"/>
  <c r="S388" i="14"/>
  <c r="S389" i="14"/>
  <c r="S390" i="14"/>
  <c r="S391" i="14"/>
  <c r="S393" i="14"/>
  <c r="S395" i="14"/>
  <c r="S396" i="14"/>
  <c r="S397" i="14"/>
  <c r="S398" i="14"/>
  <c r="S399" i="14"/>
  <c r="S401" i="14"/>
  <c r="S404" i="14"/>
  <c r="S405" i="14"/>
  <c r="S406" i="14"/>
  <c r="S407" i="14"/>
  <c r="S409" i="14"/>
  <c r="S412" i="14"/>
  <c r="S413" i="14"/>
  <c r="S414" i="14"/>
  <c r="S415" i="14"/>
  <c r="S417" i="14"/>
  <c r="S420" i="14"/>
  <c r="S421" i="14"/>
  <c r="S422" i="14"/>
  <c r="S423" i="14"/>
  <c r="S425" i="14"/>
  <c r="S427" i="14"/>
  <c r="S428" i="14"/>
  <c r="S430" i="14"/>
  <c r="S431" i="14"/>
  <c r="S433" i="14"/>
  <c r="S436" i="14"/>
  <c r="S438" i="14"/>
  <c r="S439" i="14"/>
  <c r="S441" i="14"/>
  <c r="S444" i="14"/>
  <c r="S446" i="14"/>
  <c r="S447" i="14"/>
  <c r="S449" i="14"/>
  <c r="S452" i="14"/>
  <c r="S454" i="14"/>
  <c r="S455" i="14"/>
  <c r="S457" i="14"/>
  <c r="S460" i="14"/>
  <c r="S462" i="14"/>
  <c r="S463" i="14"/>
  <c r="S465" i="14"/>
  <c r="S468" i="14"/>
  <c r="S470" i="14"/>
  <c r="S471" i="14"/>
  <c r="S473" i="14"/>
  <c r="S476" i="14"/>
  <c r="S478" i="14"/>
  <c r="S479" i="14"/>
  <c r="S481" i="14"/>
  <c r="S484" i="14"/>
  <c r="S486" i="14"/>
  <c r="S487" i="14"/>
  <c r="S489" i="14"/>
  <c r="S491" i="14"/>
  <c r="S492" i="14"/>
  <c r="S494" i="14"/>
  <c r="S495" i="14"/>
  <c r="S497" i="14"/>
  <c r="S500" i="14"/>
  <c r="S502" i="14"/>
  <c r="S503" i="14"/>
  <c r="S505" i="14"/>
  <c r="S508" i="14"/>
  <c r="S509" i="14"/>
  <c r="S510" i="14"/>
  <c r="S511" i="14"/>
  <c r="S513" i="14"/>
  <c r="S515" i="14"/>
  <c r="S516" i="14"/>
  <c r="S517" i="14"/>
  <c r="S518" i="14"/>
  <c r="S519" i="14"/>
  <c r="S521" i="14"/>
  <c r="S524" i="14"/>
  <c r="S525" i="14"/>
  <c r="S526" i="14"/>
  <c r="S527" i="14"/>
  <c r="S529" i="14"/>
  <c r="S532" i="14"/>
  <c r="S533" i="14"/>
  <c r="S534" i="14"/>
  <c r="S535" i="14"/>
  <c r="S537" i="14"/>
  <c r="S540" i="14"/>
  <c r="S541" i="14"/>
  <c r="S542" i="14"/>
  <c r="S543" i="14"/>
  <c r="T309" i="14"/>
  <c r="T311" i="14"/>
  <c r="T313" i="14"/>
  <c r="T317" i="14"/>
  <c r="T319" i="14"/>
  <c r="T321" i="14"/>
  <c r="T323" i="14"/>
  <c r="T325" i="14"/>
  <c r="T327" i="14"/>
  <c r="T329" i="14"/>
  <c r="T331" i="14"/>
  <c r="T333" i="14"/>
  <c r="T335" i="14"/>
  <c r="T341" i="14"/>
  <c r="T343" i="14"/>
  <c r="T345" i="14"/>
  <c r="T349" i="14"/>
  <c r="T351" i="14"/>
  <c r="T353" i="14"/>
  <c r="T357" i="14"/>
  <c r="T359" i="14"/>
  <c r="T361" i="14"/>
  <c r="T363" i="14"/>
  <c r="T365" i="14"/>
  <c r="T367" i="14"/>
  <c r="T369" i="14"/>
  <c r="T373" i="14"/>
  <c r="T375" i="14"/>
  <c r="T377" i="14"/>
  <c r="T381" i="14"/>
  <c r="T383" i="14"/>
  <c r="T385" i="14"/>
  <c r="T389" i="14"/>
  <c r="T391" i="14"/>
  <c r="T393" i="14"/>
  <c r="T395" i="14"/>
  <c r="T397" i="14"/>
  <c r="T399" i="14"/>
  <c r="T405" i="14"/>
  <c r="T407" i="14"/>
  <c r="T409" i="14"/>
  <c r="T413" i="14"/>
  <c r="T415" i="14"/>
  <c r="T417" i="14"/>
  <c r="T421" i="14"/>
  <c r="T423" i="14"/>
  <c r="T425" i="14"/>
  <c r="T427" i="14"/>
  <c r="T429" i="14"/>
  <c r="T431" i="14"/>
  <c r="T433" i="14"/>
  <c r="T439" i="14"/>
  <c r="T441" i="14"/>
  <c r="T447" i="14"/>
  <c r="T449" i="14"/>
  <c r="T455" i="14"/>
  <c r="T457" i="14"/>
  <c r="T459" i="14"/>
  <c r="T463" i="14"/>
  <c r="T465" i="14"/>
  <c r="T471" i="14"/>
  <c r="T473" i="14"/>
  <c r="T478" i="14"/>
  <c r="T479" i="14"/>
  <c r="T481" i="14"/>
  <c r="T486" i="14"/>
  <c r="T487" i="14"/>
  <c r="T489" i="14"/>
  <c r="T494" i="14"/>
  <c r="T495" i="14"/>
  <c r="T497" i="14"/>
  <c r="T502" i="14"/>
  <c r="T503" i="14"/>
  <c r="T505" i="14"/>
  <c r="T507" i="14"/>
  <c r="T509" i="14"/>
  <c r="T510" i="14"/>
  <c r="T511" i="14"/>
  <c r="T513" i="14"/>
  <c r="T517" i="14"/>
  <c r="T518" i="14"/>
  <c r="T519" i="14"/>
  <c r="T521" i="14"/>
  <c r="T525" i="14"/>
  <c r="T526" i="14"/>
  <c r="T527" i="14"/>
  <c r="T529" i="14"/>
  <c r="T532" i="14"/>
  <c r="T533" i="14"/>
  <c r="T534" i="14"/>
  <c r="T535" i="14"/>
  <c r="T537" i="14"/>
  <c r="T541" i="14"/>
  <c r="T542" i="14"/>
  <c r="T543" i="14"/>
  <c r="Q538" i="14" l="1"/>
  <c r="T538" i="14" s="1"/>
  <c r="S538" i="14"/>
  <c r="Q530" i="14"/>
  <c r="T530" i="14" s="1"/>
  <c r="S530" i="14"/>
  <c r="Q522" i="14"/>
  <c r="T522" i="14" s="1"/>
  <c r="S522" i="14"/>
  <c r="Q514" i="14"/>
  <c r="T514" i="14" s="1"/>
  <c r="S514" i="14"/>
  <c r="Q506" i="14"/>
  <c r="T506" i="14" s="1"/>
  <c r="S506" i="14"/>
  <c r="Q498" i="14"/>
  <c r="T498" i="14" s="1"/>
  <c r="S498" i="14"/>
  <c r="Q490" i="14"/>
  <c r="T490" i="14" s="1"/>
  <c r="S490" i="14"/>
  <c r="Q482" i="14"/>
  <c r="T482" i="14" s="1"/>
  <c r="S482" i="14"/>
  <c r="Q474" i="14"/>
  <c r="T474" i="14" s="1"/>
  <c r="S474" i="14"/>
  <c r="Q466" i="14"/>
  <c r="T466" i="14" s="1"/>
  <c r="S466" i="14"/>
  <c r="Q458" i="14"/>
  <c r="T458" i="14" s="1"/>
  <c r="S458" i="14"/>
  <c r="Q450" i="14"/>
  <c r="T450" i="14" s="1"/>
  <c r="S450" i="14"/>
  <c r="Q442" i="14"/>
  <c r="T442" i="14" s="1"/>
  <c r="S442" i="14"/>
  <c r="Q434" i="14"/>
  <c r="T434" i="14" s="1"/>
  <c r="S434" i="14"/>
  <c r="Q426" i="14"/>
  <c r="T426" i="14" s="1"/>
  <c r="S426" i="14"/>
  <c r="Q418" i="14"/>
  <c r="T418" i="14" s="1"/>
  <c r="S418" i="14"/>
  <c r="Q410" i="14"/>
  <c r="T410" i="14" s="1"/>
  <c r="S410" i="14"/>
  <c r="Q402" i="14"/>
  <c r="T402" i="14" s="1"/>
  <c r="S402" i="14"/>
  <c r="Q394" i="14"/>
  <c r="T394" i="14" s="1"/>
  <c r="S394" i="14"/>
  <c r="Q386" i="14"/>
  <c r="T386" i="14" s="1"/>
  <c r="S386" i="14"/>
  <c r="Q378" i="14"/>
  <c r="T378" i="14" s="1"/>
  <c r="S378" i="14"/>
  <c r="Q370" i="14"/>
  <c r="T370" i="14" s="1"/>
  <c r="S370" i="14"/>
  <c r="Q362" i="14"/>
  <c r="T362" i="14" s="1"/>
  <c r="S362" i="14"/>
  <c r="Q354" i="14"/>
  <c r="T354" i="14" s="1"/>
  <c r="S354" i="14"/>
  <c r="Q346" i="14"/>
  <c r="T346" i="14" s="1"/>
  <c r="S346" i="14"/>
  <c r="Q338" i="14"/>
  <c r="T338" i="14" s="1"/>
  <c r="S338" i="14"/>
  <c r="Q330" i="14"/>
  <c r="T330" i="14" s="1"/>
  <c r="S330" i="14"/>
  <c r="Q322" i="14"/>
  <c r="T322" i="14" s="1"/>
  <c r="S322" i="14"/>
  <c r="Q314" i="14"/>
  <c r="T314" i="14" s="1"/>
  <c r="S314" i="14"/>
  <c r="S451" i="14"/>
  <c r="S523" i="14"/>
  <c r="S475" i="14"/>
  <c r="S403" i="14"/>
  <c r="S371" i="14"/>
  <c r="S339" i="14"/>
  <c r="S499" i="14"/>
  <c r="S435" i="14"/>
  <c r="Q536" i="14"/>
  <c r="T536" i="14" s="1"/>
  <c r="S536" i="14"/>
  <c r="Q528" i="14"/>
  <c r="T528" i="14" s="1"/>
  <c r="S528" i="14"/>
  <c r="Q520" i="14"/>
  <c r="T520" i="14" s="1"/>
  <c r="S520" i="14"/>
  <c r="Q512" i="14"/>
  <c r="T512" i="14" s="1"/>
  <c r="S512" i="14"/>
  <c r="Q504" i="14"/>
  <c r="T504" i="14" s="1"/>
  <c r="S504" i="14"/>
  <c r="Q496" i="14"/>
  <c r="T496" i="14" s="1"/>
  <c r="S496" i="14"/>
  <c r="Q488" i="14"/>
  <c r="T488" i="14" s="1"/>
  <c r="S488" i="14"/>
  <c r="Q480" i="14"/>
  <c r="T480" i="14" s="1"/>
  <c r="S480" i="14"/>
  <c r="Q472" i="14"/>
  <c r="T472" i="14" s="1"/>
  <c r="S472" i="14"/>
  <c r="Q464" i="14"/>
  <c r="T464" i="14" s="1"/>
  <c r="S464" i="14"/>
  <c r="Q456" i="14"/>
  <c r="T456" i="14" s="1"/>
  <c r="S456" i="14"/>
  <c r="Q448" i="14"/>
  <c r="T448" i="14" s="1"/>
  <c r="S448" i="14"/>
  <c r="Q440" i="14"/>
  <c r="T440" i="14" s="1"/>
  <c r="S440" i="14"/>
  <c r="Q432" i="14"/>
  <c r="T432" i="14" s="1"/>
  <c r="S432" i="14"/>
  <c r="Q424" i="14"/>
  <c r="T424" i="14" s="1"/>
  <c r="S424" i="14"/>
  <c r="Q416" i="14"/>
  <c r="T416" i="14" s="1"/>
  <c r="S416" i="14"/>
  <c r="Q408" i="14"/>
  <c r="T408" i="14" s="1"/>
  <c r="S408" i="14"/>
  <c r="Q400" i="14"/>
  <c r="T400" i="14" s="1"/>
  <c r="S400" i="14"/>
  <c r="Q392" i="14"/>
  <c r="T392" i="14" s="1"/>
  <c r="S392" i="14"/>
  <c r="Q384" i="14"/>
  <c r="T384" i="14" s="1"/>
  <c r="S384" i="14"/>
  <c r="Q376" i="14"/>
  <c r="T376" i="14" s="1"/>
  <c r="S376" i="14"/>
  <c r="Q368" i="14"/>
  <c r="T368" i="14" s="1"/>
  <c r="S368" i="14"/>
  <c r="Q360" i="14"/>
  <c r="T360" i="14" s="1"/>
  <c r="S360" i="14"/>
  <c r="Q352" i="14"/>
  <c r="T352" i="14" s="1"/>
  <c r="S352" i="14"/>
  <c r="Q344" i="14"/>
  <c r="T344" i="14" s="1"/>
  <c r="S344" i="14"/>
  <c r="Q336" i="14"/>
  <c r="T336" i="14" s="1"/>
  <c r="S336" i="14"/>
  <c r="Q328" i="14"/>
  <c r="T328" i="14" s="1"/>
  <c r="S328" i="14"/>
  <c r="Q320" i="14"/>
  <c r="T320" i="14" s="1"/>
  <c r="S320" i="14"/>
  <c r="Q312" i="14"/>
  <c r="T312" i="14" s="1"/>
  <c r="S312" i="14"/>
  <c r="S531" i="14"/>
  <c r="S459" i="14"/>
  <c r="S411" i="14"/>
  <c r="S379" i="14"/>
  <c r="S347" i="14"/>
  <c r="S315" i="14"/>
  <c r="S483" i="14"/>
  <c r="S539" i="14"/>
  <c r="S419" i="14"/>
  <c r="S387" i="14"/>
  <c r="S355" i="14"/>
  <c r="S323" i="14"/>
  <c r="R539" i="14"/>
  <c r="R531" i="14"/>
  <c r="R523" i="14"/>
  <c r="R515" i="14"/>
  <c r="R507" i="14"/>
  <c r="R499" i="14"/>
  <c r="R491" i="14"/>
  <c r="R483" i="14"/>
  <c r="R475" i="14"/>
  <c r="R467" i="14"/>
  <c r="R459" i="14"/>
  <c r="R451" i="14"/>
  <c r="R443" i="14"/>
  <c r="R435" i="14"/>
  <c r="R427" i="14"/>
  <c r="R419" i="14"/>
  <c r="R411" i="14"/>
  <c r="R403" i="14"/>
  <c r="R395" i="14"/>
  <c r="R387" i="14"/>
  <c r="R379" i="14"/>
  <c r="R371" i="14"/>
  <c r="R363" i="14"/>
  <c r="R355" i="14"/>
  <c r="R347" i="14"/>
  <c r="R339" i="14"/>
  <c r="R331" i="14"/>
  <c r="R323" i="14"/>
  <c r="R315" i="14"/>
  <c r="Q501" i="14"/>
  <c r="T501" i="14" s="1"/>
  <c r="S501" i="14"/>
  <c r="Q493" i="14"/>
  <c r="T493" i="14" s="1"/>
  <c r="S493" i="14"/>
  <c r="Q485" i="14"/>
  <c r="T485" i="14" s="1"/>
  <c r="S485" i="14"/>
  <c r="Q477" i="14"/>
  <c r="T477" i="14" s="1"/>
  <c r="S477" i="14"/>
  <c r="Q469" i="14"/>
  <c r="T469" i="14" s="1"/>
  <c r="S469" i="14"/>
  <c r="Q461" i="14"/>
  <c r="T461" i="14" s="1"/>
  <c r="S461" i="14"/>
  <c r="Q453" i="14"/>
  <c r="T453" i="14" s="1"/>
  <c r="S453" i="14"/>
  <c r="Q445" i="14"/>
  <c r="T445" i="14" s="1"/>
  <c r="S445" i="14"/>
  <c r="Q437" i="14"/>
  <c r="T437" i="14" s="1"/>
  <c r="S437" i="14"/>
  <c r="S507" i="14"/>
  <c r="S443" i="14"/>
  <c r="S467" i="14"/>
  <c r="S429" i="14"/>
  <c r="P3" i="14"/>
  <c r="P4" i="14"/>
  <c r="R4" i="14" s="1"/>
  <c r="P5" i="14"/>
  <c r="P6" i="14"/>
  <c r="P7" i="14"/>
  <c r="P8" i="14"/>
  <c r="Q8" i="14" s="1"/>
  <c r="T8" i="14" s="1"/>
  <c r="P9" i="14"/>
  <c r="P10" i="14"/>
  <c r="P11" i="14"/>
  <c r="P12" i="14"/>
  <c r="S12" i="14" s="1"/>
  <c r="P13" i="14"/>
  <c r="P14" i="14"/>
  <c r="Q14" i="14" s="1"/>
  <c r="T14" i="14" s="1"/>
  <c r="P15" i="14"/>
  <c r="P16" i="14"/>
  <c r="P17" i="14"/>
  <c r="P18" i="14"/>
  <c r="P19" i="14"/>
  <c r="P20" i="14"/>
  <c r="S20" i="14" s="1"/>
  <c r="P21" i="14"/>
  <c r="P22" i="14"/>
  <c r="P23" i="14"/>
  <c r="P24" i="14"/>
  <c r="P25" i="14"/>
  <c r="P26" i="14"/>
  <c r="R26" i="14" s="1"/>
  <c r="P27" i="14"/>
  <c r="P28" i="14"/>
  <c r="S28" i="14" s="1"/>
  <c r="P29" i="14"/>
  <c r="P30" i="14"/>
  <c r="P31" i="14"/>
  <c r="P32" i="14"/>
  <c r="P33" i="14"/>
  <c r="P34" i="14"/>
  <c r="P35" i="14"/>
  <c r="P36" i="14"/>
  <c r="S36" i="14" s="1"/>
  <c r="P37" i="14"/>
  <c r="P38" i="14"/>
  <c r="P39" i="14"/>
  <c r="P40" i="14"/>
  <c r="P41" i="14"/>
  <c r="P42" i="14"/>
  <c r="R42" i="14" s="1"/>
  <c r="P43" i="14"/>
  <c r="P44" i="14"/>
  <c r="S44" i="14" s="1"/>
  <c r="P45" i="14"/>
  <c r="P46" i="14"/>
  <c r="Q46" i="14" s="1"/>
  <c r="T46" i="14" s="1"/>
  <c r="P47" i="14"/>
  <c r="P48" i="14"/>
  <c r="R48" i="14" s="1"/>
  <c r="P49" i="14"/>
  <c r="P50" i="14"/>
  <c r="P51" i="14"/>
  <c r="P52" i="14"/>
  <c r="P53" i="14"/>
  <c r="P54" i="14"/>
  <c r="S54" i="14" s="1"/>
  <c r="P55" i="14"/>
  <c r="P56" i="14"/>
  <c r="R56" i="14" s="1"/>
  <c r="P57" i="14"/>
  <c r="P58" i="14"/>
  <c r="P59" i="14"/>
  <c r="P60" i="14"/>
  <c r="P61" i="14"/>
  <c r="P62" i="14"/>
  <c r="Q62" i="14" s="1"/>
  <c r="T62" i="14" s="1"/>
  <c r="P63" i="14"/>
  <c r="P64" i="14"/>
  <c r="R64" i="14" s="1"/>
  <c r="P65" i="14"/>
  <c r="P66" i="14"/>
  <c r="P67" i="14"/>
  <c r="P68" i="14"/>
  <c r="P69" i="14"/>
  <c r="P70" i="14"/>
  <c r="S70" i="14" s="1"/>
  <c r="P71" i="14"/>
  <c r="P72" i="14"/>
  <c r="R72" i="14" s="1"/>
  <c r="P73" i="14"/>
  <c r="P74" i="14"/>
  <c r="P75" i="14"/>
  <c r="P76" i="14"/>
  <c r="P77" i="14"/>
  <c r="P78" i="14"/>
  <c r="Q78" i="14" s="1"/>
  <c r="T78" i="14" s="1"/>
  <c r="P79" i="14"/>
  <c r="P80" i="14"/>
  <c r="R80" i="14" s="1"/>
  <c r="P81" i="14"/>
  <c r="P82" i="14"/>
  <c r="P83" i="14"/>
  <c r="P84" i="14"/>
  <c r="P85" i="14"/>
  <c r="P86" i="14"/>
  <c r="P87" i="14"/>
  <c r="P88" i="14"/>
  <c r="R88" i="14" s="1"/>
  <c r="P89" i="14"/>
  <c r="P90" i="14"/>
  <c r="R90" i="14" s="1"/>
  <c r="P91" i="14"/>
  <c r="P92" i="14"/>
  <c r="P93" i="14"/>
  <c r="P94" i="14"/>
  <c r="P95" i="14"/>
  <c r="P96" i="14"/>
  <c r="R96" i="14" s="1"/>
  <c r="P97" i="14"/>
  <c r="P98" i="14"/>
  <c r="P99" i="14"/>
  <c r="P100" i="14"/>
  <c r="P101" i="14"/>
  <c r="P102" i="14"/>
  <c r="P103" i="14"/>
  <c r="P104" i="14"/>
  <c r="R104" i="14" s="1"/>
  <c r="P105" i="14"/>
  <c r="P106" i="14"/>
  <c r="R106" i="14" s="1"/>
  <c r="P107" i="14"/>
  <c r="P108" i="14"/>
  <c r="P109" i="14"/>
  <c r="P110" i="14"/>
  <c r="P111" i="14"/>
  <c r="P112" i="14"/>
  <c r="R112" i="14" s="1"/>
  <c r="P113" i="14"/>
  <c r="P114" i="14"/>
  <c r="P115" i="14"/>
  <c r="P116" i="14"/>
  <c r="R116" i="14" s="1"/>
  <c r="P117" i="14"/>
  <c r="P118" i="14"/>
  <c r="S118" i="14" s="1"/>
  <c r="P119" i="14"/>
  <c r="P120" i="14"/>
  <c r="R120" i="14" s="1"/>
  <c r="P121" i="14"/>
  <c r="P122" i="14"/>
  <c r="P123" i="14"/>
  <c r="P124" i="14"/>
  <c r="P125" i="14"/>
  <c r="P126" i="14"/>
  <c r="P127" i="14"/>
  <c r="P128" i="14"/>
  <c r="R128" i="14" s="1"/>
  <c r="P129" i="14"/>
  <c r="P130" i="14"/>
  <c r="P131" i="14"/>
  <c r="P132" i="14"/>
  <c r="P133" i="14"/>
  <c r="P134" i="14"/>
  <c r="S134" i="14" s="1"/>
  <c r="P135" i="14"/>
  <c r="P136" i="14"/>
  <c r="Q136" i="14" s="1"/>
  <c r="T136" i="14" s="1"/>
  <c r="P137" i="14"/>
  <c r="P138" i="14"/>
  <c r="P139" i="14"/>
  <c r="P140" i="14"/>
  <c r="Q140" i="14" s="1"/>
  <c r="T140" i="14" s="1"/>
  <c r="P141" i="14"/>
  <c r="P142" i="14"/>
  <c r="Q142" i="14" s="1"/>
  <c r="T142" i="14" s="1"/>
  <c r="P143" i="14"/>
  <c r="P144" i="14"/>
  <c r="P145" i="14"/>
  <c r="P146" i="14"/>
  <c r="P147" i="14"/>
  <c r="P148" i="14"/>
  <c r="S148" i="14" s="1"/>
  <c r="P149" i="14"/>
  <c r="P150" i="14"/>
  <c r="P151" i="14"/>
  <c r="P152" i="14"/>
  <c r="P153" i="14"/>
  <c r="P154" i="14"/>
  <c r="R154" i="14" s="1"/>
  <c r="P155" i="14"/>
  <c r="P156" i="14"/>
  <c r="S156" i="14" s="1"/>
  <c r="P157" i="14"/>
  <c r="P158" i="14"/>
  <c r="P159" i="14"/>
  <c r="P160" i="14"/>
  <c r="P161" i="14"/>
  <c r="P162" i="14"/>
  <c r="P163" i="14"/>
  <c r="P164" i="14"/>
  <c r="S164" i="14" s="1"/>
  <c r="P165" i="14"/>
  <c r="P166" i="14"/>
  <c r="P167" i="14"/>
  <c r="P168" i="14"/>
  <c r="P169" i="14"/>
  <c r="P170" i="14"/>
  <c r="R170" i="14" s="1"/>
  <c r="P171" i="14"/>
  <c r="P172" i="14"/>
  <c r="R172" i="14" s="1"/>
  <c r="P173" i="14"/>
  <c r="P174" i="14"/>
  <c r="Q174" i="14" s="1"/>
  <c r="T174" i="14" s="1"/>
  <c r="P175" i="14"/>
  <c r="P176" i="14"/>
  <c r="R176" i="14" s="1"/>
  <c r="P177" i="14"/>
  <c r="P178" i="14"/>
  <c r="P179" i="14"/>
  <c r="P180" i="14"/>
  <c r="R180" i="14" s="1"/>
  <c r="P181" i="14"/>
  <c r="P182" i="14"/>
  <c r="P183" i="14"/>
  <c r="P184" i="14"/>
  <c r="P185" i="14"/>
  <c r="P186" i="14"/>
  <c r="P187" i="14"/>
  <c r="P188" i="14"/>
  <c r="R188" i="14" s="1"/>
  <c r="P189" i="14"/>
  <c r="P190" i="14"/>
  <c r="Q190" i="14" s="1"/>
  <c r="T190" i="14" s="1"/>
  <c r="P191" i="14"/>
  <c r="P192" i="14"/>
  <c r="P193" i="14"/>
  <c r="P194" i="14"/>
  <c r="P195" i="14"/>
  <c r="P196" i="14"/>
  <c r="R196" i="14" s="1"/>
  <c r="P197" i="14"/>
  <c r="P198" i="14"/>
  <c r="S198" i="14" s="1"/>
  <c r="P199" i="14"/>
  <c r="P200" i="14"/>
  <c r="R200" i="14" s="1"/>
  <c r="P201" i="14"/>
  <c r="P202" i="14"/>
  <c r="R202" i="14" s="1"/>
  <c r="P203" i="14"/>
  <c r="S203" i="14" s="1"/>
  <c r="P204" i="14"/>
  <c r="R204" i="14" s="1"/>
  <c r="P205" i="14"/>
  <c r="P206" i="14"/>
  <c r="Q206" i="14" s="1"/>
  <c r="T206" i="14" s="1"/>
  <c r="P207" i="14"/>
  <c r="P208" i="14"/>
  <c r="P209" i="14"/>
  <c r="P210" i="14"/>
  <c r="P211" i="14"/>
  <c r="P212" i="14"/>
  <c r="R212" i="14" s="1"/>
  <c r="P213" i="14"/>
  <c r="P214" i="14"/>
  <c r="P215" i="14"/>
  <c r="P216" i="14"/>
  <c r="R216" i="14" s="1"/>
  <c r="P217" i="14"/>
  <c r="P218" i="14"/>
  <c r="P219" i="14"/>
  <c r="S219" i="14" s="1"/>
  <c r="P220" i="14"/>
  <c r="R220" i="14" s="1"/>
  <c r="P221" i="14"/>
  <c r="P222" i="14"/>
  <c r="P223" i="14"/>
  <c r="P224" i="14"/>
  <c r="P225" i="14"/>
  <c r="P226" i="14"/>
  <c r="P227" i="14"/>
  <c r="P228" i="14"/>
  <c r="R228" i="14" s="1"/>
  <c r="P229" i="14"/>
  <c r="P230" i="14"/>
  <c r="S230" i="14" s="1"/>
  <c r="P231" i="14"/>
  <c r="S231" i="14" s="1"/>
  <c r="P232" i="14"/>
  <c r="P233" i="14"/>
  <c r="P234" i="14"/>
  <c r="R234" i="14" s="1"/>
  <c r="P235" i="14"/>
  <c r="P236" i="14"/>
  <c r="R236" i="14" s="1"/>
  <c r="P237" i="14"/>
  <c r="P238" i="14"/>
  <c r="Q238" i="14" s="1"/>
  <c r="T238" i="14" s="1"/>
  <c r="P239" i="14"/>
  <c r="P240" i="14"/>
  <c r="R240" i="14" s="1"/>
  <c r="P241" i="14"/>
  <c r="P242" i="14"/>
  <c r="P243" i="14"/>
  <c r="P244" i="14"/>
  <c r="R244" i="14" s="1"/>
  <c r="P245" i="14"/>
  <c r="P246" i="14"/>
  <c r="S246" i="14" s="1"/>
  <c r="P247" i="14"/>
  <c r="S247" i="14" s="1"/>
  <c r="P248" i="14"/>
  <c r="R248" i="14" s="1"/>
  <c r="P249" i="14"/>
  <c r="P250" i="14"/>
  <c r="P251" i="14"/>
  <c r="P252" i="14"/>
  <c r="R252" i="14" s="1"/>
  <c r="P253" i="14"/>
  <c r="P254" i="14"/>
  <c r="Q254" i="14" s="1"/>
  <c r="T254" i="14" s="1"/>
  <c r="P255" i="14"/>
  <c r="P256" i="14"/>
  <c r="R256" i="14" s="1"/>
  <c r="P257" i="14"/>
  <c r="P258" i="14"/>
  <c r="P259" i="14"/>
  <c r="P260" i="14"/>
  <c r="R260" i="14" s="1"/>
  <c r="P261" i="14"/>
  <c r="P262" i="14"/>
  <c r="S262" i="14" s="1"/>
  <c r="P263" i="14"/>
  <c r="S263" i="14" s="1"/>
  <c r="P264" i="14"/>
  <c r="Q264" i="14" s="1"/>
  <c r="T264" i="14" s="1"/>
  <c r="P265" i="14"/>
  <c r="P266" i="14"/>
  <c r="P267" i="14"/>
  <c r="P268" i="14"/>
  <c r="Q268" i="14" s="1"/>
  <c r="T268" i="14" s="1"/>
  <c r="P269" i="14"/>
  <c r="P270" i="14"/>
  <c r="Q270" i="14" s="1"/>
  <c r="T270" i="14" s="1"/>
  <c r="P271" i="14"/>
  <c r="P272" i="14"/>
  <c r="S272" i="14" s="1"/>
  <c r="P273" i="14"/>
  <c r="P274" i="14"/>
  <c r="P275" i="14"/>
  <c r="P276" i="14"/>
  <c r="P277" i="14"/>
  <c r="P278" i="14"/>
  <c r="P279" i="14"/>
  <c r="S279" i="14" s="1"/>
  <c r="P280" i="14"/>
  <c r="Q280" i="14" s="1"/>
  <c r="T280" i="14" s="1"/>
  <c r="P281" i="14"/>
  <c r="P282" i="14"/>
  <c r="P283" i="14"/>
  <c r="P284" i="14"/>
  <c r="P285" i="14"/>
  <c r="P286" i="14"/>
  <c r="P287" i="14"/>
  <c r="P288" i="14"/>
  <c r="S288" i="14" s="1"/>
  <c r="P289" i="14"/>
  <c r="P290" i="14"/>
  <c r="P291" i="14"/>
  <c r="P292" i="14"/>
  <c r="P293" i="14"/>
  <c r="P294" i="14"/>
  <c r="S294" i="14" s="1"/>
  <c r="P295" i="14"/>
  <c r="S295" i="14" s="1"/>
  <c r="P296" i="14"/>
  <c r="R296" i="14" s="1"/>
  <c r="P297" i="14"/>
  <c r="P298" i="14"/>
  <c r="R298" i="14" s="1"/>
  <c r="P299" i="14"/>
  <c r="P300" i="14"/>
  <c r="R300" i="14" s="1"/>
  <c r="P301" i="14"/>
  <c r="P302" i="14"/>
  <c r="P303" i="14"/>
  <c r="P304" i="14"/>
  <c r="R304" i="14" s="1"/>
  <c r="P305" i="14"/>
  <c r="P306" i="14"/>
  <c r="P307" i="14"/>
  <c r="S3" i="14"/>
  <c r="S4" i="14"/>
  <c r="S6" i="14"/>
  <c r="S7" i="14"/>
  <c r="S8" i="14"/>
  <c r="S11" i="14"/>
  <c r="S15" i="14"/>
  <c r="S16" i="14"/>
  <c r="S19" i="14"/>
  <c r="S23" i="14"/>
  <c r="S24" i="14"/>
  <c r="S27" i="14"/>
  <c r="S31" i="14"/>
  <c r="S32" i="14"/>
  <c r="S35" i="14"/>
  <c r="S39" i="14"/>
  <c r="S40" i="14"/>
  <c r="S43" i="14"/>
  <c r="S47" i="14"/>
  <c r="S48" i="14"/>
  <c r="S51" i="14"/>
  <c r="S55" i="14"/>
  <c r="S56" i="14"/>
  <c r="S59" i="14"/>
  <c r="S63" i="14"/>
  <c r="S64" i="14"/>
  <c r="S67" i="14"/>
  <c r="S71" i="14"/>
  <c r="S72" i="14"/>
  <c r="S75" i="14"/>
  <c r="S79" i="14"/>
  <c r="S80" i="14"/>
  <c r="S83" i="14"/>
  <c r="S87" i="14"/>
  <c r="S91" i="14"/>
  <c r="S95" i="14"/>
  <c r="S96" i="14"/>
  <c r="S99" i="14"/>
  <c r="S103" i="14"/>
  <c r="S107" i="14"/>
  <c r="S111" i="14"/>
  <c r="S112" i="14"/>
  <c r="S115" i="14"/>
  <c r="S119" i="14"/>
  <c r="S123" i="14"/>
  <c r="S127" i="14"/>
  <c r="S131" i="14"/>
  <c r="S135" i="14"/>
  <c r="S139" i="14"/>
  <c r="S143" i="14"/>
  <c r="S147" i="14"/>
  <c r="S151" i="14"/>
  <c r="S155" i="14"/>
  <c r="S159" i="14"/>
  <c r="S163" i="14"/>
  <c r="S167" i="14"/>
  <c r="S171" i="14"/>
  <c r="S175" i="14"/>
  <c r="S179" i="14"/>
  <c r="S183" i="14"/>
  <c r="S187" i="14"/>
  <c r="S191" i="14"/>
  <c r="S195" i="14"/>
  <c r="S196" i="14"/>
  <c r="S199" i="14"/>
  <c r="S207" i="14"/>
  <c r="S211" i="14"/>
  <c r="S215" i="14"/>
  <c r="S223" i="14"/>
  <c r="S227" i="14"/>
  <c r="S228" i="14"/>
  <c r="S235" i="14"/>
  <c r="S239" i="14"/>
  <c r="S243" i="14"/>
  <c r="S251" i="14"/>
  <c r="S255" i="14"/>
  <c r="S259" i="14"/>
  <c r="S267" i="14"/>
  <c r="S271" i="14"/>
  <c r="S275" i="14"/>
  <c r="S283" i="14"/>
  <c r="S287" i="14"/>
  <c r="S291" i="14"/>
  <c r="S299" i="14"/>
  <c r="S303" i="14"/>
  <c r="S307" i="14"/>
  <c r="R3" i="14"/>
  <c r="R7" i="14"/>
  <c r="R8" i="14"/>
  <c r="R11" i="14"/>
  <c r="R15" i="14"/>
  <c r="R16" i="14"/>
  <c r="R19" i="14"/>
  <c r="R23" i="14"/>
  <c r="R24" i="14"/>
  <c r="R27" i="14"/>
  <c r="R31" i="14"/>
  <c r="R32" i="14"/>
  <c r="R35" i="14"/>
  <c r="R39" i="14"/>
  <c r="R40" i="14"/>
  <c r="R43" i="14"/>
  <c r="R44" i="14"/>
  <c r="R47" i="14"/>
  <c r="R51" i="14"/>
  <c r="R52" i="14"/>
  <c r="R55" i="14"/>
  <c r="R59" i="14"/>
  <c r="R60" i="14"/>
  <c r="R63" i="14"/>
  <c r="R67" i="14"/>
  <c r="R68" i="14"/>
  <c r="R71" i="14"/>
  <c r="R75" i="14"/>
  <c r="R76" i="14"/>
  <c r="R79" i="14"/>
  <c r="R83" i="14"/>
  <c r="R84" i="14"/>
  <c r="R87" i="14"/>
  <c r="R91" i="14"/>
  <c r="R92" i="14"/>
  <c r="R95" i="14"/>
  <c r="R99" i="14"/>
  <c r="R100" i="14"/>
  <c r="R103" i="14"/>
  <c r="R107" i="14"/>
  <c r="R111" i="14"/>
  <c r="R115" i="14"/>
  <c r="R119" i="14"/>
  <c r="R123" i="14"/>
  <c r="R124" i="14"/>
  <c r="R127" i="14"/>
  <c r="R131" i="14"/>
  <c r="R132" i="14"/>
  <c r="R135" i="14"/>
  <c r="R139" i="14"/>
  <c r="R143" i="14"/>
  <c r="R147" i="14"/>
  <c r="R148" i="14"/>
  <c r="R151" i="14"/>
  <c r="R155" i="14"/>
  <c r="R156" i="14"/>
  <c r="R159" i="14"/>
  <c r="R163" i="14"/>
  <c r="R164" i="14"/>
  <c r="R167" i="14"/>
  <c r="R171" i="14"/>
  <c r="R175" i="14"/>
  <c r="R179" i="14"/>
  <c r="R183" i="14"/>
  <c r="R184" i="14"/>
  <c r="R187" i="14"/>
  <c r="R191" i="14"/>
  <c r="R195" i="14"/>
  <c r="R199" i="14"/>
  <c r="R203" i="14"/>
  <c r="R207" i="14"/>
  <c r="R208" i="14"/>
  <c r="R211" i="14"/>
  <c r="R215" i="14"/>
  <c r="R219" i="14"/>
  <c r="R223" i="14"/>
  <c r="R227" i="14"/>
  <c r="R231" i="14"/>
  <c r="R232" i="14"/>
  <c r="R235" i="14"/>
  <c r="R239" i="14"/>
  <c r="R243" i="14"/>
  <c r="R247" i="14"/>
  <c r="R251" i="14"/>
  <c r="R255" i="14"/>
  <c r="R259" i="14"/>
  <c r="R263" i="14"/>
  <c r="R267" i="14"/>
  <c r="R271" i="14"/>
  <c r="R275" i="14"/>
  <c r="R279" i="14"/>
  <c r="R283" i="14"/>
  <c r="R287" i="14"/>
  <c r="R291" i="14"/>
  <c r="R299" i="14"/>
  <c r="R303" i="14"/>
  <c r="R307" i="14"/>
  <c r="Q3" i="14"/>
  <c r="T3" i="14" s="1"/>
  <c r="Q4" i="14"/>
  <c r="T4" i="14" s="1"/>
  <c r="Q7" i="14"/>
  <c r="T7" i="14" s="1"/>
  <c r="Q11" i="14"/>
  <c r="T11" i="14" s="1"/>
  <c r="Q12" i="14"/>
  <c r="T12" i="14" s="1"/>
  <c r="Q15" i="14"/>
  <c r="T15" i="14" s="1"/>
  <c r="Q16" i="14"/>
  <c r="T16" i="14" s="1"/>
  <c r="Q19" i="14"/>
  <c r="T19" i="14" s="1"/>
  <c r="Q23" i="14"/>
  <c r="T23" i="14" s="1"/>
  <c r="Q24" i="14"/>
  <c r="T24" i="14" s="1"/>
  <c r="Q27" i="14"/>
  <c r="T27" i="14" s="1"/>
  <c r="Q31" i="14"/>
  <c r="T31" i="14" s="1"/>
  <c r="Q32" i="14"/>
  <c r="T32" i="14" s="1"/>
  <c r="Q35" i="14"/>
  <c r="T35" i="14" s="1"/>
  <c r="Q39" i="14"/>
  <c r="T39" i="14" s="1"/>
  <c r="Q40" i="14"/>
  <c r="T40" i="14" s="1"/>
  <c r="Q43" i="14"/>
  <c r="T43" i="14" s="1"/>
  <c r="Q47" i="14"/>
  <c r="T47" i="14" s="1"/>
  <c r="Q48" i="14"/>
  <c r="T48" i="14" s="1"/>
  <c r="Q51" i="14"/>
  <c r="T51" i="14" s="1"/>
  <c r="Q55" i="14"/>
  <c r="T55" i="14" s="1"/>
  <c r="Q56" i="14"/>
  <c r="T56" i="14" s="1"/>
  <c r="Q59" i="14"/>
  <c r="T59" i="14" s="1"/>
  <c r="Q63" i="14"/>
  <c r="T63" i="14" s="1"/>
  <c r="Q64" i="14"/>
  <c r="T64" i="14" s="1"/>
  <c r="Q67" i="14"/>
  <c r="T67" i="14" s="1"/>
  <c r="Q71" i="14"/>
  <c r="T71" i="14" s="1"/>
  <c r="Q72" i="14"/>
  <c r="T72" i="14" s="1"/>
  <c r="Q75" i="14"/>
  <c r="T75" i="14" s="1"/>
  <c r="Q79" i="14"/>
  <c r="T79" i="14" s="1"/>
  <c r="Q80" i="14"/>
  <c r="T80" i="14" s="1"/>
  <c r="Q83" i="14"/>
  <c r="T83" i="14" s="1"/>
  <c r="Q87" i="14"/>
  <c r="T87" i="14" s="1"/>
  <c r="Q88" i="14"/>
  <c r="T88" i="14" s="1"/>
  <c r="Q91" i="14"/>
  <c r="T91" i="14" s="1"/>
  <c r="Q95" i="14"/>
  <c r="T95" i="14" s="1"/>
  <c r="Q96" i="14"/>
  <c r="T96" i="14" s="1"/>
  <c r="Q99" i="14"/>
  <c r="T99" i="14" s="1"/>
  <c r="Q103" i="14"/>
  <c r="T103" i="14" s="1"/>
  <c r="Q107" i="14"/>
  <c r="T107" i="14" s="1"/>
  <c r="Q111" i="14"/>
  <c r="T111" i="14" s="1"/>
  <c r="Q112" i="14"/>
  <c r="T112" i="14" s="1"/>
  <c r="Q115" i="14"/>
  <c r="T115" i="14" s="1"/>
  <c r="Q119" i="14"/>
  <c r="T119" i="14" s="1"/>
  <c r="Q120" i="14"/>
  <c r="T120" i="14" s="1"/>
  <c r="Q123" i="14"/>
  <c r="T123" i="14" s="1"/>
  <c r="Q127" i="14"/>
  <c r="T127" i="14" s="1"/>
  <c r="Q128" i="14"/>
  <c r="T128" i="14" s="1"/>
  <c r="Q131" i="14"/>
  <c r="T131" i="14" s="1"/>
  <c r="Q135" i="14"/>
  <c r="T135" i="14" s="1"/>
  <c r="Q139" i="14"/>
  <c r="T139" i="14" s="1"/>
  <c r="Q143" i="14"/>
  <c r="T143" i="14" s="1"/>
  <c r="Q147" i="14"/>
  <c r="T147" i="14" s="1"/>
  <c r="Q151" i="14"/>
  <c r="T151" i="14" s="1"/>
  <c r="Q155" i="14"/>
  <c r="T155" i="14" s="1"/>
  <c r="Q156" i="14"/>
  <c r="T156" i="14" s="1"/>
  <c r="Q159" i="14"/>
  <c r="Q163" i="14"/>
  <c r="T163" i="14" s="1"/>
  <c r="Q164" i="14"/>
  <c r="T164" i="14" s="1"/>
  <c r="Q167" i="14"/>
  <c r="T167" i="14" s="1"/>
  <c r="Q171" i="14"/>
  <c r="T171" i="14" s="1"/>
  <c r="Q172" i="14"/>
  <c r="T172" i="14" s="1"/>
  <c r="Q175" i="14"/>
  <c r="T175" i="14" s="1"/>
  <c r="Q179" i="14"/>
  <c r="T179" i="14" s="1"/>
  <c r="Q183" i="14"/>
  <c r="T183" i="14" s="1"/>
  <c r="Q187" i="14"/>
  <c r="T187" i="14" s="1"/>
  <c r="Q188" i="14"/>
  <c r="T188" i="14" s="1"/>
  <c r="Q191" i="14"/>
  <c r="T191" i="14" s="1"/>
  <c r="Q195" i="14"/>
  <c r="Q196" i="14"/>
  <c r="T196" i="14" s="1"/>
  <c r="Q199" i="14"/>
  <c r="T199" i="14" s="1"/>
  <c r="Q203" i="14"/>
  <c r="T203" i="14" s="1"/>
  <c r="Q207" i="14"/>
  <c r="T207" i="14" s="1"/>
  <c r="Q211" i="14"/>
  <c r="T211" i="14" s="1"/>
  <c r="Q212" i="14"/>
  <c r="T212" i="14" s="1"/>
  <c r="Q215" i="14"/>
  <c r="T215" i="14" s="1"/>
  <c r="Q219" i="14"/>
  <c r="T219" i="14" s="1"/>
  <c r="Q223" i="14"/>
  <c r="T223" i="14" s="1"/>
  <c r="Q227" i="14"/>
  <c r="T227" i="14" s="1"/>
  <c r="Q231" i="14"/>
  <c r="T231" i="14" s="1"/>
  <c r="Q235" i="14"/>
  <c r="T235" i="14" s="1"/>
  <c r="Q239" i="14"/>
  <c r="T239" i="14" s="1"/>
  <c r="Q243" i="14"/>
  <c r="T243" i="14" s="1"/>
  <c r="Q244" i="14"/>
  <c r="T244" i="14" s="1"/>
  <c r="Q247" i="14"/>
  <c r="T247" i="14" s="1"/>
  <c r="Q251" i="14"/>
  <c r="T251" i="14" s="1"/>
  <c r="Q255" i="14"/>
  <c r="Q259" i="14"/>
  <c r="T259" i="14" s="1"/>
  <c r="Q263" i="14"/>
  <c r="T263" i="14" s="1"/>
  <c r="Q267" i="14"/>
  <c r="T267" i="14" s="1"/>
  <c r="Q271" i="14"/>
  <c r="T271" i="14" s="1"/>
  <c r="Q275" i="14"/>
  <c r="T275" i="14" s="1"/>
  <c r="Q279" i="14"/>
  <c r="T279" i="14" s="1"/>
  <c r="Q283" i="14"/>
  <c r="T283" i="14" s="1"/>
  <c r="Q287" i="14"/>
  <c r="T287" i="14" s="1"/>
  <c r="Q291" i="14"/>
  <c r="T291" i="14" s="1"/>
  <c r="Q295" i="14"/>
  <c r="T295" i="14" s="1"/>
  <c r="Q299" i="14"/>
  <c r="T299" i="14" s="1"/>
  <c r="Q303" i="14"/>
  <c r="T303" i="14" s="1"/>
  <c r="Q304" i="14"/>
  <c r="T304" i="14" s="1"/>
  <c r="Q307" i="14"/>
  <c r="T307" i="14" s="1"/>
  <c r="T159" i="14"/>
  <c r="T195" i="14"/>
  <c r="T255" i="14"/>
  <c r="Q228" i="14" l="1"/>
  <c r="T228" i="14" s="1"/>
  <c r="Q204" i="14"/>
  <c r="T204" i="14" s="1"/>
  <c r="Q148" i="14"/>
  <c r="T148" i="14" s="1"/>
  <c r="Q104" i="14"/>
  <c r="T104" i="14" s="1"/>
  <c r="S128" i="14"/>
  <c r="S104" i="14"/>
  <c r="R295" i="14"/>
  <c r="Q288" i="14"/>
  <c r="T288" i="14" s="1"/>
  <c r="R280" i="14"/>
  <c r="S264" i="14"/>
  <c r="S252" i="14"/>
  <c r="S204" i="14"/>
  <c r="S180" i="14"/>
  <c r="Q296" i="14"/>
  <c r="T296" i="14" s="1"/>
  <c r="Q272" i="14"/>
  <c r="T272" i="14" s="1"/>
  <c r="R288" i="14"/>
  <c r="S220" i="14"/>
  <c r="S188" i="14"/>
  <c r="Q260" i="14"/>
  <c r="T260" i="14" s="1"/>
  <c r="Q236" i="14"/>
  <c r="T236" i="14" s="1"/>
  <c r="R272" i="14"/>
  <c r="S260" i="14"/>
  <c r="S236" i="14"/>
  <c r="S296" i="14"/>
  <c r="S280" i="14"/>
  <c r="S300" i="14"/>
  <c r="Q300" i="14"/>
  <c r="T300" i="14" s="1"/>
  <c r="S292" i="14"/>
  <c r="Q292" i="14"/>
  <c r="T292" i="14" s="1"/>
  <c r="R292" i="14"/>
  <c r="S268" i="14"/>
  <c r="R268" i="14"/>
  <c r="S256" i="14"/>
  <c r="Q256" i="14"/>
  <c r="T256" i="14" s="1"/>
  <c r="S240" i="14"/>
  <c r="Q240" i="14"/>
  <c r="T240" i="14" s="1"/>
  <c r="S224" i="14"/>
  <c r="Q224" i="14"/>
  <c r="T224" i="14" s="1"/>
  <c r="S208" i="14"/>
  <c r="Q208" i="14"/>
  <c r="T208" i="14" s="1"/>
  <c r="Q200" i="14"/>
  <c r="T200" i="14" s="1"/>
  <c r="S200" i="14"/>
  <c r="S192" i="14"/>
  <c r="Q192" i="14"/>
  <c r="T192" i="14" s="1"/>
  <c r="S184" i="14"/>
  <c r="Q184" i="14"/>
  <c r="T184" i="14" s="1"/>
  <c r="S176" i="14"/>
  <c r="Q176" i="14"/>
  <c r="T176" i="14" s="1"/>
  <c r="S168" i="14"/>
  <c r="Q168" i="14"/>
  <c r="T168" i="14" s="1"/>
  <c r="R168" i="14"/>
  <c r="S160" i="14"/>
  <c r="Q160" i="14"/>
  <c r="T160" i="14" s="1"/>
  <c r="R160" i="14"/>
  <c r="S152" i="14"/>
  <c r="Q152" i="14"/>
  <c r="T152" i="14" s="1"/>
  <c r="R152" i="14"/>
  <c r="S144" i="14"/>
  <c r="Q144" i="14"/>
  <c r="T144" i="14" s="1"/>
  <c r="R144" i="14"/>
  <c r="S136" i="14"/>
  <c r="R136" i="14"/>
  <c r="S132" i="14"/>
  <c r="Q132" i="14"/>
  <c r="T132" i="14" s="1"/>
  <c r="S124" i="14"/>
  <c r="Q124" i="14"/>
  <c r="T124" i="14" s="1"/>
  <c r="S116" i="14"/>
  <c r="Q116" i="14"/>
  <c r="T116" i="14" s="1"/>
  <c r="S108" i="14"/>
  <c r="Q108" i="14"/>
  <c r="T108" i="14" s="1"/>
  <c r="S100" i="14"/>
  <c r="Q100" i="14"/>
  <c r="T100" i="14" s="1"/>
  <c r="S92" i="14"/>
  <c r="Q92" i="14"/>
  <c r="T92" i="14" s="1"/>
  <c r="S84" i="14"/>
  <c r="Q84" i="14"/>
  <c r="T84" i="14" s="1"/>
  <c r="Q76" i="14"/>
  <c r="T76" i="14" s="1"/>
  <c r="S76" i="14"/>
  <c r="S68" i="14"/>
  <c r="Q68" i="14"/>
  <c r="T68" i="14" s="1"/>
  <c r="S60" i="14"/>
  <c r="Q60" i="14"/>
  <c r="T60" i="14" s="1"/>
  <c r="S52" i="14"/>
  <c r="Q52" i="14"/>
  <c r="T52" i="14" s="1"/>
  <c r="S284" i="14"/>
  <c r="Q284" i="14"/>
  <c r="T284" i="14" s="1"/>
  <c r="R284" i="14"/>
  <c r="S276" i="14"/>
  <c r="Q276" i="14"/>
  <c r="T276" i="14" s="1"/>
  <c r="R276" i="14"/>
  <c r="S248" i="14"/>
  <c r="Q248" i="14"/>
  <c r="T248" i="14" s="1"/>
  <c r="S232" i="14"/>
  <c r="Q232" i="14"/>
  <c r="T232" i="14" s="1"/>
  <c r="S216" i="14"/>
  <c r="Q216" i="14"/>
  <c r="T216" i="14" s="1"/>
  <c r="Q252" i="14"/>
  <c r="T252" i="14" s="1"/>
  <c r="Q220" i="14"/>
  <c r="T220" i="14" s="1"/>
  <c r="Q180" i="14"/>
  <c r="T180" i="14" s="1"/>
  <c r="R264" i="14"/>
  <c r="R224" i="14"/>
  <c r="R192" i="14"/>
  <c r="R140" i="14"/>
  <c r="R108" i="14"/>
  <c r="S304" i="14"/>
  <c r="S244" i="14"/>
  <c r="S212" i="14"/>
  <c r="S172" i="14"/>
  <c r="S140" i="14"/>
  <c r="S120" i="14"/>
  <c r="S88" i="14"/>
  <c r="F9" i="22"/>
  <c r="R36" i="14"/>
  <c r="R28" i="14"/>
  <c r="R20" i="14"/>
  <c r="R12" i="14"/>
  <c r="Q44" i="14"/>
  <c r="T44" i="14" s="1"/>
  <c r="Q36" i="14"/>
  <c r="T36" i="14" s="1"/>
  <c r="Q28" i="14"/>
  <c r="T28" i="14" s="1"/>
  <c r="Q20" i="14"/>
  <c r="T20" i="14" s="1"/>
  <c r="S302" i="14"/>
  <c r="R302" i="14"/>
  <c r="S290" i="14"/>
  <c r="R290" i="14"/>
  <c r="Q290" i="14"/>
  <c r="T290" i="14" s="1"/>
  <c r="Q282" i="14"/>
  <c r="T282" i="14" s="1"/>
  <c r="S282" i="14"/>
  <c r="S274" i="14"/>
  <c r="R274" i="14"/>
  <c r="Q274" i="14"/>
  <c r="T274" i="14" s="1"/>
  <c r="R262" i="14"/>
  <c r="Q262" i="14"/>
  <c r="T262" i="14" s="1"/>
  <c r="Q250" i="14"/>
  <c r="T250" i="14" s="1"/>
  <c r="S250" i="14"/>
  <c r="S242" i="14"/>
  <c r="R242" i="14"/>
  <c r="Q242" i="14"/>
  <c r="T242" i="14" s="1"/>
  <c r="S226" i="14"/>
  <c r="R226" i="14"/>
  <c r="Q226" i="14"/>
  <c r="T226" i="14" s="1"/>
  <c r="Q218" i="14"/>
  <c r="T218" i="14" s="1"/>
  <c r="S218" i="14"/>
  <c r="S206" i="14"/>
  <c r="R206" i="14"/>
  <c r="S194" i="14"/>
  <c r="R194" i="14"/>
  <c r="Q194" i="14"/>
  <c r="T194" i="14" s="1"/>
  <c r="R182" i="14"/>
  <c r="Q182" i="14"/>
  <c r="T182" i="14" s="1"/>
  <c r="Q170" i="14"/>
  <c r="T170" i="14" s="1"/>
  <c r="S170" i="14"/>
  <c r="S158" i="14"/>
  <c r="R158" i="14"/>
  <c r="R150" i="14"/>
  <c r="Q150" i="14"/>
  <c r="T150" i="14" s="1"/>
  <c r="Q138" i="14"/>
  <c r="T138" i="14" s="1"/>
  <c r="S138" i="14"/>
  <c r="S126" i="14"/>
  <c r="R126" i="14"/>
  <c r="S114" i="14"/>
  <c r="R114" i="14"/>
  <c r="Q114" i="14"/>
  <c r="T114" i="14" s="1"/>
  <c r="R102" i="14"/>
  <c r="Q102" i="14"/>
  <c r="T102" i="14" s="1"/>
  <c r="S82" i="14"/>
  <c r="R82" i="14"/>
  <c r="Q82" i="14"/>
  <c r="T82" i="14" s="1"/>
  <c r="R70" i="14"/>
  <c r="Q70" i="14"/>
  <c r="T70" i="14" s="1"/>
  <c r="Q58" i="14"/>
  <c r="T58" i="14" s="1"/>
  <c r="S58" i="14"/>
  <c r="Q42" i="14"/>
  <c r="T42" i="14" s="1"/>
  <c r="S42" i="14"/>
  <c r="S34" i="14"/>
  <c r="R34" i="14"/>
  <c r="Q34" i="14"/>
  <c r="T34" i="14" s="1"/>
  <c r="R22" i="14"/>
  <c r="Q22" i="14"/>
  <c r="T22" i="14" s="1"/>
  <c r="S14" i="14"/>
  <c r="R14" i="14"/>
  <c r="Q126" i="14"/>
  <c r="T126" i="14" s="1"/>
  <c r="R282" i="14"/>
  <c r="R218" i="14"/>
  <c r="S182" i="14"/>
  <c r="Q298" i="14"/>
  <c r="T298" i="14" s="1"/>
  <c r="S298" i="14"/>
  <c r="R278" i="14"/>
  <c r="Q278" i="14"/>
  <c r="T278" i="14" s="1"/>
  <c r="Q266" i="14"/>
  <c r="T266" i="14" s="1"/>
  <c r="S266" i="14"/>
  <c r="S254" i="14"/>
  <c r="R254" i="14"/>
  <c r="Q234" i="14"/>
  <c r="T234" i="14" s="1"/>
  <c r="S234" i="14"/>
  <c r="S222" i="14"/>
  <c r="R222" i="14"/>
  <c r="S210" i="14"/>
  <c r="R210" i="14"/>
  <c r="Q210" i="14"/>
  <c r="T210" i="14" s="1"/>
  <c r="S190" i="14"/>
  <c r="R190" i="14"/>
  <c r="S178" i="14"/>
  <c r="R178" i="14"/>
  <c r="Q178" i="14"/>
  <c r="T178" i="14" s="1"/>
  <c r="R166" i="14"/>
  <c r="Q166" i="14"/>
  <c r="T166" i="14" s="1"/>
  <c r="S142" i="14"/>
  <c r="R142" i="14"/>
  <c r="S130" i="14"/>
  <c r="R130" i="14"/>
  <c r="Q130" i="14"/>
  <c r="T130" i="14" s="1"/>
  <c r="R118" i="14"/>
  <c r="Q118" i="14"/>
  <c r="T118" i="14" s="1"/>
  <c r="S110" i="14"/>
  <c r="R110" i="14"/>
  <c r="S98" i="14"/>
  <c r="R98" i="14"/>
  <c r="Q98" i="14"/>
  <c r="T98" i="14" s="1"/>
  <c r="R86" i="14"/>
  <c r="Q86" i="14"/>
  <c r="T86" i="14" s="1"/>
  <c r="Q74" i="14"/>
  <c r="T74" i="14" s="1"/>
  <c r="S74" i="14"/>
  <c r="S62" i="14"/>
  <c r="R62" i="14"/>
  <c r="S50" i="14"/>
  <c r="R50" i="14"/>
  <c r="Q50" i="14"/>
  <c r="T50" i="14" s="1"/>
  <c r="R38" i="14"/>
  <c r="Q38" i="14"/>
  <c r="T38" i="14" s="1"/>
  <c r="Q26" i="14"/>
  <c r="T26" i="14" s="1"/>
  <c r="S26" i="14"/>
  <c r="Q10" i="14"/>
  <c r="T10" i="14" s="1"/>
  <c r="S10" i="14"/>
  <c r="Q302" i="14"/>
  <c r="T302" i="14" s="1"/>
  <c r="Q110" i="14"/>
  <c r="T110" i="14" s="1"/>
  <c r="R266" i="14"/>
  <c r="R138" i="14"/>
  <c r="R74" i="14"/>
  <c r="R10" i="14"/>
  <c r="S166" i="14"/>
  <c r="S102" i="14"/>
  <c r="S38" i="14"/>
  <c r="S306" i="14"/>
  <c r="R306" i="14"/>
  <c r="Q306" i="14"/>
  <c r="T306" i="14" s="1"/>
  <c r="R294" i="14"/>
  <c r="Q294" i="14"/>
  <c r="T294" i="14" s="1"/>
  <c r="S286" i="14"/>
  <c r="R286" i="14"/>
  <c r="S270" i="14"/>
  <c r="R270" i="14"/>
  <c r="S258" i="14"/>
  <c r="R258" i="14"/>
  <c r="Q258" i="14"/>
  <c r="T258" i="14" s="1"/>
  <c r="R246" i="14"/>
  <c r="Q246" i="14"/>
  <c r="T246" i="14" s="1"/>
  <c r="S238" i="14"/>
  <c r="R238" i="14"/>
  <c r="R230" i="14"/>
  <c r="Q230" i="14"/>
  <c r="T230" i="14" s="1"/>
  <c r="R214" i="14"/>
  <c r="Q214" i="14"/>
  <c r="T214" i="14" s="1"/>
  <c r="Q202" i="14"/>
  <c r="T202" i="14" s="1"/>
  <c r="S202" i="14"/>
  <c r="R198" i="14"/>
  <c r="Q198" i="14"/>
  <c r="T198" i="14" s="1"/>
  <c r="Q186" i="14"/>
  <c r="T186" i="14" s="1"/>
  <c r="S186" i="14"/>
  <c r="S174" i="14"/>
  <c r="R174" i="14"/>
  <c r="S162" i="14"/>
  <c r="R162" i="14"/>
  <c r="Q162" i="14"/>
  <c r="T162" i="14" s="1"/>
  <c r="Q154" i="14"/>
  <c r="T154" i="14" s="1"/>
  <c r="S154" i="14"/>
  <c r="S146" i="14"/>
  <c r="R146" i="14"/>
  <c r="Q146" i="14"/>
  <c r="T146" i="14" s="1"/>
  <c r="R134" i="14"/>
  <c r="Q134" i="14"/>
  <c r="T134" i="14" s="1"/>
  <c r="Q122" i="14"/>
  <c r="T122" i="14" s="1"/>
  <c r="S122" i="14"/>
  <c r="Q106" i="14"/>
  <c r="T106" i="14" s="1"/>
  <c r="S106" i="14"/>
  <c r="S94" i="14"/>
  <c r="R94" i="14"/>
  <c r="Q90" i="14"/>
  <c r="T90" i="14" s="1"/>
  <c r="S90" i="14"/>
  <c r="S78" i="14"/>
  <c r="R78" i="14"/>
  <c r="S66" i="14"/>
  <c r="R66" i="14"/>
  <c r="Q66" i="14"/>
  <c r="T66" i="14" s="1"/>
  <c r="R54" i="14"/>
  <c r="Q54" i="14"/>
  <c r="T54" i="14" s="1"/>
  <c r="S46" i="14"/>
  <c r="R46" i="14"/>
  <c r="S30" i="14"/>
  <c r="R30" i="14"/>
  <c r="S18" i="14"/>
  <c r="R18" i="14"/>
  <c r="Q18" i="14"/>
  <c r="T18" i="14" s="1"/>
  <c r="R6" i="14"/>
  <c r="Q6" i="14"/>
  <c r="T6" i="14" s="1"/>
  <c r="Q286" i="14"/>
  <c r="T286" i="14" s="1"/>
  <c r="Q222" i="14"/>
  <c r="T222" i="14" s="1"/>
  <c r="Q158" i="14"/>
  <c r="T158" i="14" s="1"/>
  <c r="Q94" i="14"/>
  <c r="T94" i="14" s="1"/>
  <c r="Q30" i="14"/>
  <c r="T30" i="14" s="1"/>
  <c r="R250" i="14"/>
  <c r="R186" i="14"/>
  <c r="R122" i="14"/>
  <c r="R58" i="14"/>
  <c r="S278" i="14"/>
  <c r="S214" i="14"/>
  <c r="S150" i="14"/>
  <c r="S86" i="14"/>
  <c r="S22" i="14"/>
  <c r="S301" i="14"/>
  <c r="R301" i="14"/>
  <c r="Q301" i="14"/>
  <c r="T301" i="14" s="1"/>
  <c r="S293" i="14"/>
  <c r="R293" i="14"/>
  <c r="Q293" i="14"/>
  <c r="T293" i="14" s="1"/>
  <c r="S305" i="14"/>
  <c r="R305" i="14"/>
  <c r="Q305" i="14"/>
  <c r="T305" i="14" s="1"/>
  <c r="S297" i="14"/>
  <c r="R297" i="14"/>
  <c r="Q297" i="14"/>
  <c r="T297" i="14" s="1"/>
  <c r="S289" i="14"/>
  <c r="R289" i="14"/>
  <c r="Q289" i="14"/>
  <c r="T289" i="14" s="1"/>
  <c r="S277" i="14"/>
  <c r="R277" i="14"/>
  <c r="Q277" i="14"/>
  <c r="T277" i="14" s="1"/>
  <c r="S269" i="14"/>
  <c r="R269" i="14"/>
  <c r="Q269" i="14"/>
  <c r="T269" i="14" s="1"/>
  <c r="S261" i="14"/>
  <c r="R261" i="14"/>
  <c r="Q261" i="14"/>
  <c r="T261" i="14" s="1"/>
  <c r="S253" i="14"/>
  <c r="R253" i="14"/>
  <c r="Q253" i="14"/>
  <c r="T253" i="14" s="1"/>
  <c r="S245" i="14"/>
  <c r="R245" i="14"/>
  <c r="Q245" i="14"/>
  <c r="T245" i="14" s="1"/>
  <c r="S233" i="14"/>
  <c r="R233" i="14"/>
  <c r="Q233" i="14"/>
  <c r="T233" i="14" s="1"/>
  <c r="S225" i="14"/>
  <c r="R225" i="14"/>
  <c r="Q225" i="14"/>
  <c r="T225" i="14" s="1"/>
  <c r="S217" i="14"/>
  <c r="R217" i="14"/>
  <c r="Q217" i="14"/>
  <c r="T217" i="14" s="1"/>
  <c r="S209" i="14"/>
  <c r="R209" i="14"/>
  <c r="Q209" i="14"/>
  <c r="T209" i="14" s="1"/>
  <c r="S201" i="14"/>
  <c r="R201" i="14"/>
  <c r="Q201" i="14"/>
  <c r="T201" i="14" s="1"/>
  <c r="S193" i="14"/>
  <c r="R193" i="14"/>
  <c r="Q193" i="14"/>
  <c r="T193" i="14" s="1"/>
  <c r="S185" i="14"/>
  <c r="R185" i="14"/>
  <c r="Q185" i="14"/>
  <c r="T185" i="14" s="1"/>
  <c r="S177" i="14"/>
  <c r="R177" i="14"/>
  <c r="Q177" i="14"/>
  <c r="T177" i="14" s="1"/>
  <c r="S169" i="14"/>
  <c r="R169" i="14"/>
  <c r="Q169" i="14"/>
  <c r="T169" i="14" s="1"/>
  <c r="S161" i="14"/>
  <c r="R161" i="14"/>
  <c r="Q161" i="14"/>
  <c r="T161" i="14" s="1"/>
  <c r="S153" i="14"/>
  <c r="R153" i="14"/>
  <c r="Q153" i="14"/>
  <c r="T153" i="14" s="1"/>
  <c r="S141" i="14"/>
  <c r="R141" i="14"/>
  <c r="Q141" i="14"/>
  <c r="T141" i="14" s="1"/>
  <c r="S133" i="14"/>
  <c r="R133" i="14"/>
  <c r="Q133" i="14"/>
  <c r="T133" i="14" s="1"/>
  <c r="S125" i="14"/>
  <c r="R125" i="14"/>
  <c r="Q125" i="14"/>
  <c r="T125" i="14" s="1"/>
  <c r="S117" i="14"/>
  <c r="R117" i="14"/>
  <c r="Q117" i="14"/>
  <c r="T117" i="14" s="1"/>
  <c r="S109" i="14"/>
  <c r="R109" i="14"/>
  <c r="Q109" i="14"/>
  <c r="T109" i="14" s="1"/>
  <c r="S101" i="14"/>
  <c r="R101" i="14"/>
  <c r="Q101" i="14"/>
  <c r="T101" i="14" s="1"/>
  <c r="S93" i="14"/>
  <c r="R93" i="14"/>
  <c r="Q93" i="14"/>
  <c r="T93" i="14" s="1"/>
  <c r="S81" i="14"/>
  <c r="R81" i="14"/>
  <c r="Q81" i="14"/>
  <c r="T81" i="14" s="1"/>
  <c r="S73" i="14"/>
  <c r="R73" i="14"/>
  <c r="Q73" i="14"/>
  <c r="T73" i="14" s="1"/>
  <c r="S65" i="14"/>
  <c r="R65" i="14"/>
  <c r="Q65" i="14"/>
  <c r="T65" i="14" s="1"/>
  <c r="S57" i="14"/>
  <c r="R57" i="14"/>
  <c r="Q57" i="14"/>
  <c r="T57" i="14" s="1"/>
  <c r="S49" i="14"/>
  <c r="R49" i="14"/>
  <c r="Q49" i="14"/>
  <c r="T49" i="14" s="1"/>
  <c r="S41" i="14"/>
  <c r="R41" i="14"/>
  <c r="Q41" i="14"/>
  <c r="T41" i="14" s="1"/>
  <c r="S33" i="14"/>
  <c r="R33" i="14"/>
  <c r="Q33" i="14"/>
  <c r="T33" i="14" s="1"/>
  <c r="S25" i="14"/>
  <c r="R25" i="14"/>
  <c r="Q25" i="14"/>
  <c r="T25" i="14" s="1"/>
  <c r="S17" i="14"/>
  <c r="R17" i="14"/>
  <c r="Q17" i="14"/>
  <c r="T17" i="14" s="1"/>
  <c r="S9" i="14"/>
  <c r="R9" i="14"/>
  <c r="Q9" i="14"/>
  <c r="T9" i="14" s="1"/>
  <c r="S285" i="14"/>
  <c r="R285" i="14"/>
  <c r="Q285" i="14"/>
  <c r="T285" i="14" s="1"/>
  <c r="S281" i="14"/>
  <c r="R281" i="14"/>
  <c r="Q281" i="14"/>
  <c r="T281" i="14" s="1"/>
  <c r="S273" i="14"/>
  <c r="R273" i="14"/>
  <c r="Q273" i="14"/>
  <c r="T273" i="14" s="1"/>
  <c r="S265" i="14"/>
  <c r="R265" i="14"/>
  <c r="Q265" i="14"/>
  <c r="T265" i="14" s="1"/>
  <c r="S257" i="14"/>
  <c r="R257" i="14"/>
  <c r="Q257" i="14"/>
  <c r="T257" i="14" s="1"/>
  <c r="S249" i="14"/>
  <c r="R249" i="14"/>
  <c r="Q249" i="14"/>
  <c r="T249" i="14" s="1"/>
  <c r="S241" i="14"/>
  <c r="R241" i="14"/>
  <c r="Q241" i="14"/>
  <c r="T241" i="14" s="1"/>
  <c r="S237" i="14"/>
  <c r="R237" i="14"/>
  <c r="Q237" i="14"/>
  <c r="T237" i="14" s="1"/>
  <c r="S229" i="14"/>
  <c r="R229" i="14"/>
  <c r="Q229" i="14"/>
  <c r="T229" i="14" s="1"/>
  <c r="S221" i="14"/>
  <c r="R221" i="14"/>
  <c r="Q221" i="14"/>
  <c r="T221" i="14" s="1"/>
  <c r="S213" i="14"/>
  <c r="R213" i="14"/>
  <c r="Q213" i="14"/>
  <c r="T213" i="14" s="1"/>
  <c r="S205" i="14"/>
  <c r="R205" i="14"/>
  <c r="Q205" i="14"/>
  <c r="T205" i="14" s="1"/>
  <c r="S197" i="14"/>
  <c r="R197" i="14"/>
  <c r="Q197" i="14"/>
  <c r="T197" i="14" s="1"/>
  <c r="S189" i="14"/>
  <c r="R189" i="14"/>
  <c r="Q189" i="14"/>
  <c r="T189" i="14" s="1"/>
  <c r="S181" i="14"/>
  <c r="R181" i="14"/>
  <c r="Q181" i="14"/>
  <c r="T181" i="14" s="1"/>
  <c r="S173" i="14"/>
  <c r="R173" i="14"/>
  <c r="Q173" i="14"/>
  <c r="T173" i="14" s="1"/>
  <c r="S165" i="14"/>
  <c r="R165" i="14"/>
  <c r="Q165" i="14"/>
  <c r="T165" i="14" s="1"/>
  <c r="S157" i="14"/>
  <c r="R157" i="14"/>
  <c r="Q157" i="14"/>
  <c r="T157" i="14" s="1"/>
  <c r="S149" i="14"/>
  <c r="R149" i="14"/>
  <c r="Q149" i="14"/>
  <c r="T149" i="14" s="1"/>
  <c r="S145" i="14"/>
  <c r="R145" i="14"/>
  <c r="Q145" i="14"/>
  <c r="T145" i="14" s="1"/>
  <c r="S137" i="14"/>
  <c r="R137" i="14"/>
  <c r="Q137" i="14"/>
  <c r="T137" i="14" s="1"/>
  <c r="S129" i="14"/>
  <c r="R129" i="14"/>
  <c r="Q129" i="14"/>
  <c r="T129" i="14" s="1"/>
  <c r="S121" i="14"/>
  <c r="R121" i="14"/>
  <c r="Q121" i="14"/>
  <c r="T121" i="14" s="1"/>
  <c r="S113" i="14"/>
  <c r="R113" i="14"/>
  <c r="Q113" i="14"/>
  <c r="T113" i="14" s="1"/>
  <c r="S105" i="14"/>
  <c r="R105" i="14"/>
  <c r="Q105" i="14"/>
  <c r="T105" i="14" s="1"/>
  <c r="S97" i="14"/>
  <c r="R97" i="14"/>
  <c r="Q97" i="14"/>
  <c r="T97" i="14" s="1"/>
  <c r="S89" i="14"/>
  <c r="R89" i="14"/>
  <c r="Q89" i="14"/>
  <c r="T89" i="14" s="1"/>
  <c r="S85" i="14"/>
  <c r="R85" i="14"/>
  <c r="Q85" i="14"/>
  <c r="T85" i="14" s="1"/>
  <c r="S77" i="14"/>
  <c r="R77" i="14"/>
  <c r="Q77" i="14"/>
  <c r="T77" i="14" s="1"/>
  <c r="S69" i="14"/>
  <c r="R69" i="14"/>
  <c r="Q69" i="14"/>
  <c r="T69" i="14" s="1"/>
  <c r="S61" i="14"/>
  <c r="R61" i="14"/>
  <c r="Q61" i="14"/>
  <c r="T61" i="14" s="1"/>
  <c r="S53" i="14"/>
  <c r="R53" i="14"/>
  <c r="Q53" i="14"/>
  <c r="T53" i="14" s="1"/>
  <c r="S45" i="14"/>
  <c r="R45" i="14"/>
  <c r="Q45" i="14"/>
  <c r="T45" i="14" s="1"/>
  <c r="S37" i="14"/>
  <c r="R37" i="14"/>
  <c r="Q37" i="14"/>
  <c r="T37" i="14" s="1"/>
  <c r="S29" i="14"/>
  <c r="R29" i="14"/>
  <c r="Q29" i="14"/>
  <c r="T29" i="14" s="1"/>
  <c r="S21" i="14"/>
  <c r="R21" i="14"/>
  <c r="Q21" i="14"/>
  <c r="T21" i="14" s="1"/>
  <c r="S13" i="14"/>
  <c r="R13" i="14"/>
  <c r="Q13" i="14"/>
  <c r="T13" i="14" s="1"/>
  <c r="S5" i="14"/>
  <c r="R5" i="14"/>
  <c r="Q5" i="14"/>
  <c r="T5" i="14" s="1"/>
  <c r="E9" i="22"/>
  <c r="C9" i="5"/>
  <c r="C13" i="5" s="1"/>
  <c r="D9" i="22" l="1"/>
  <c r="C9" i="22" s="1"/>
  <c r="C3" i="22" s="1"/>
  <c r="C15" i="5"/>
  <c r="C19"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99646AD-1944-471D-A39D-89E2773FE389}" keepAlive="1" name="Query - qry_Act_CY" description="Connection to the 'qry_Act_CY' query in the workbook." type="5" refreshedVersion="0" background="1">
    <dbPr connection="Provider=Microsoft.Mashup.OleDb.1;Data Source=$Workbook$;Location=qry_Act_CY;Extended Properties=&quot;&quot;" command="SELECT * FROM [qry_Act_CY]"/>
  </connection>
  <connection id="2" xr16:uid="{3FD49B70-9B68-4EAD-8C3A-23668541DE11}" keepAlive="1" name="Query - qry_Act_PY" description="Connection to the 'qry_Act_PY' query in the workbook." type="5" refreshedVersion="0" background="1">
    <dbPr connection="Provider=Microsoft.Mashup.OleDb.1;Data Source=$Workbook$;Location=qry_Act_PY;Extended Properties=&quot;&quot;" command="SELECT * FROM [qry_Act_PY]"/>
  </connection>
  <connection id="3" xr16:uid="{62ED2A82-2385-42D4-BF98-E886B25C58C3}" keepAlive="1" name="Query - qry_Bud" description="Connection to the 'qry_Bud' query in the workbook." type="5" refreshedVersion="0" background="1">
    <dbPr connection="Provider=Microsoft.Mashup.OleDb.1;Data Source=$Workbook$;Location=qry_Bud;Extended Properties=&quot;&quot;" command="SELECT * FROM [qry_Bud]"/>
  </connection>
  <connection id="4" xr16:uid="{7E943039-737F-44B3-99C4-F41482A5239D}" keepAlive="1" name="Query - qry_Data" description="Connection to the 'qry_Data' query in the workbook." type="5" refreshedVersion="6" background="1" saveData="1">
    <dbPr connection="Provider=Microsoft.Mashup.OleDb.1;Data Source=$Workbook$;Location=qry_Data;Extended Properties=&quot;&quot;" command="SELECT * FROM [qry_Data]"/>
  </connection>
  <connection id="5" xr16:uid="{4CE50B22-9DD6-4A36-945A-CC00CFB62359}" keepAlive="1" name="Query - qry_MissingNominalMappings" description="Connection to the 'qry_MissingNominalMappings' query in the workbook." type="5" refreshedVersion="6" background="1" saveData="1">
    <dbPr connection="Provider=Microsoft.Mashup.OleDb.1;Data Source=$Workbook$;Location=qry_MissingNominalMappings;Extended Properties=&quot;&quot;" command="SELECT * FROM [qry_MissingNominalMappings]"/>
  </connection>
  <connection id="6" xr16:uid="{538E1671-C538-4B77-8F11-43D774F9CE49}" keepAlive="1" name="Query - qry_Nominal" description="Connection to the 'qry_Nominal' query in the workbook." type="5" refreshedVersion="0" background="1">
    <dbPr connection="Provider=Microsoft.Mashup.OleDb.1;Data Source=$Workbook$;Location=qry_Nominal;Extended Properties=&quot;&quot;" command="SELECT * FROM [qry_Nominal]"/>
  </connection>
  <connection id="7" xr16:uid="{535B2DBF-C360-4309-8600-4DB4DC603BC5}" keepAlive="1" name="Query - qry_Periods" description="Connection to the 'qry_Periods' query in the workbook." type="5" refreshedVersion="0" background="1">
    <dbPr connection="Provider=Microsoft.Mashup.OleDb.1;Data Source=$Workbook$;Location=qry_Periods;Extended Properties=&quot;&quot;" command="SELECT * FROM [qry_Periods]"/>
  </connection>
</connections>
</file>

<file path=xl/sharedStrings.xml><?xml version="1.0" encoding="utf-8"?>
<sst xmlns="http://schemas.openxmlformats.org/spreadsheetml/2006/main" count="7402" uniqueCount="238">
  <si>
    <t>Model Set up</t>
  </si>
  <si>
    <t>DataDear Paramater Settings</t>
  </si>
  <si>
    <t>Month</t>
  </si>
  <si>
    <t>Year</t>
  </si>
  <si>
    <t>Number of Periods</t>
  </si>
  <si>
    <t>Reporting Parameter Settings</t>
  </si>
  <si>
    <t>User Guide</t>
  </si>
  <si>
    <t>First day of financial year</t>
  </si>
  <si>
    <t>Model Lookups</t>
  </si>
  <si>
    <t>tbl_Nominal</t>
  </si>
  <si>
    <t>L1 Group</t>
  </si>
  <si>
    <t>L2 Group</t>
  </si>
  <si>
    <t>Model Checks</t>
  </si>
  <si>
    <t>Overall:</t>
  </si>
  <si>
    <t>Total</t>
  </si>
  <si>
    <t>Actual</t>
  </si>
  <si>
    <t>Purpose</t>
  </si>
  <si>
    <t>Created by:</t>
  </si>
  <si>
    <t>Version:</t>
  </si>
  <si>
    <t>Date:</t>
  </si>
  <si>
    <t>Account Code </t>
  </si>
  <si>
    <t>Type </t>
  </si>
  <si>
    <t>Reporting Code </t>
  </si>
  <si>
    <t>Account </t>
  </si>
  <si>
    <t>REVENUE</t>
  </si>
  <si>
    <t>GBP</t>
  </si>
  <si>
    <t>DIRECTCOSTS</t>
  </si>
  <si>
    <t>EXP</t>
  </si>
  <si>
    <t>OVERHEADS</t>
  </si>
  <si>
    <t>Profit and Loss - Multiple Periods</t>
  </si>
  <si>
    <t>Organization Name </t>
  </si>
  <si>
    <t>Reporting Name </t>
  </si>
  <si>
    <t>Description </t>
  </si>
  <si>
    <t>Tracking Category 1 </t>
  </si>
  <si>
    <t>Tracking Category 2 </t>
  </si>
  <si>
    <t>Period </t>
  </si>
  <si>
    <t>Actual or Budget </t>
  </si>
  <si>
    <t>Org Currency </t>
  </si>
  <si>
    <t>Org Value </t>
  </si>
  <si>
    <t>Group Currency </t>
  </si>
  <si>
    <t>Group Value </t>
  </si>
  <si>
    <t>Revenue</t>
  </si>
  <si>
    <t>Unassigned</t>
  </si>
  <si>
    <t>2019-04-30</t>
  </si>
  <si>
    <t>Expense</t>
  </si>
  <si>
    <t>2019-05-31</t>
  </si>
  <si>
    <t>Current Year</t>
  </si>
  <si>
    <t>Value</t>
  </si>
  <si>
    <t>Grand Total</t>
  </si>
  <si>
    <t>Sign</t>
  </si>
  <si>
    <t>Positive</t>
  </si>
  <si>
    <t>Negative</t>
  </si>
  <si>
    <t>Expenditure</t>
  </si>
  <si>
    <t>Overheads</t>
  </si>
  <si>
    <t>Cost of Sales</t>
  </si>
  <si>
    <t>Count</t>
  </si>
  <si>
    <t>1. Missing Nominal Mappings</t>
  </si>
  <si>
    <t>On the DataDear tab on the ribbon log into DataDear</t>
  </si>
  <si>
    <t>Refresh the report using the Refresh button on the DataDear tab</t>
  </si>
  <si>
    <t>On the Pivot tab, right click on the Pivot Table and click on Refresh to update the values displayed in the Pivot Table</t>
  </si>
  <si>
    <t>Clarity Consultancy Services Ltd</t>
  </si>
  <si>
    <t>For support contact Clarity Consultancy Services:</t>
  </si>
  <si>
    <t>DataDear P&amp;L Report Template</t>
  </si>
  <si>
    <t>Development details:</t>
  </si>
  <si>
    <t>Lead developper: Myles Arnott</t>
  </si>
  <si>
    <t>Tel:           01225 350730</t>
  </si>
  <si>
    <t>Website:  https://www.clarityconsultancyservices.co.uk/</t>
  </si>
  <si>
    <t>Operating Requirements</t>
  </si>
  <si>
    <t>Live Xero subscription</t>
  </si>
  <si>
    <t>Live DataDear subscription</t>
  </si>
  <si>
    <t>We are a team of qualified accountants specialising in Spreadsheet Consultancy and Transformation of Finance Processes. We have years of experience across a wide range of industries and our clients range from “one man bands” to FTSE100 listed Corporates.</t>
  </si>
  <si>
    <t>We deliver process improvements throughout the Finance function, including Month End (e.g. accruals, fixed assets), Invoicing and Management Reporting output.</t>
  </si>
  <si>
    <t>We can help you maximise the benefits of DataDear by drawing down data from Xero using easy to set parameters, automating calculations and posting journals into Xero with the required level of backup detail, saving valuable time and reducing the risk of error. For reporting purposes we can create a dynamic automated Reporting Suite using data from Xero (via the ‘GET’ function) in a format which meets your Reporting Requirements for decision making.</t>
  </si>
  <si>
    <t>Our other core Services are as follows:</t>
  </si>
  <si>
    <t>Bespoke Excel Training</t>
  </si>
  <si>
    <t>We offer on site bespoke Excel training courses tailored to the needs of your business and your employees. If required we can perform an Excel training needs assessment of your team to ensure that the training is focused on delivering against gaps in knowledge.</t>
  </si>
  <si>
    <t>Spreadsheet Consultancy</t>
  </si>
  <si>
    <t>Our excel consultancy service covers multiple scenarios, working with the client to identify requirements and deliver a solution for any of the following situations:</t>
  </si>
  <si>
    <t>Excel spreadsheet not working?</t>
  </si>
  <si>
    <t>Does your Excel spreadsheet take too long to calculate?</t>
  </si>
  <si>
    <t>Think your Excel spreadsheet could work and look better?</t>
  </si>
  <si>
    <t>Taken over an Excel spreadsheet and don’t know how it works?</t>
  </si>
  <si>
    <t>Not enough time to make changes to your spreadsheets due to your workload?</t>
  </si>
  <si>
    <t>Have your auditors identified a spreadsheet risk?</t>
  </si>
  <si>
    <t>Financial Modelling</t>
  </si>
  <si>
    <t>We build Excel models built to best practice standards, and are able to provide ongoing support, removing the risk of being dependant on one in house Excel expert. This ensures our Excel based solutions exactly meet your requirements</t>
  </si>
  <si>
    <t>About us:</t>
  </si>
  <si>
    <t>tbl_L1Group</t>
  </si>
  <si>
    <t>tbl_L2Group</t>
  </si>
  <si>
    <t>Sum of Value</t>
  </si>
  <si>
    <t>Chart Workings</t>
  </si>
  <si>
    <t>nb: This also updates the charts on the Charts tab</t>
  </si>
  <si>
    <t>Check that the data has refreshed as expected (note the date and time stamp in the first row)</t>
  </si>
  <si>
    <t>Nominal Account Settings</t>
  </si>
  <si>
    <t>A. Monthly reporting processing</t>
  </si>
  <si>
    <t>V1.0</t>
  </si>
  <si>
    <t>Last day of financial year</t>
  </si>
  <si>
    <t>Open the tbl_Data tab</t>
  </si>
  <si>
    <t>1. Refresh the current year DataDear import</t>
  </si>
  <si>
    <t>2. Refresh the Pivot Table</t>
  </si>
  <si>
    <t>Cost of Sales Total</t>
  </si>
  <si>
    <t>Overheads Total</t>
  </si>
  <si>
    <t>Revenue Total</t>
  </si>
  <si>
    <t>Sum of Group Value </t>
  </si>
  <si>
    <t>(All)</t>
  </si>
  <si>
    <t>Revenue and Expenditure Charts</t>
  </si>
  <si>
    <t>REV</t>
  </si>
  <si>
    <t/>
  </si>
  <si>
    <t>EXPENSE</t>
  </si>
  <si>
    <t>Bank Charges</t>
  </si>
  <si>
    <t>2019-06-30</t>
  </si>
  <si>
    <t>2019-07-31</t>
  </si>
  <si>
    <t>2019-08-31</t>
  </si>
  <si>
    <t>2019-09-30</t>
  </si>
  <si>
    <t>2019-10-31</t>
  </si>
  <si>
    <t>2019-11-30</t>
  </si>
  <si>
    <t>Top ten expenditure by account</t>
  </si>
  <si>
    <t>Expenditure by Tracking Category</t>
  </si>
  <si>
    <t>Revenue by Tracking Category</t>
  </si>
  <si>
    <t>Revenue by account</t>
  </si>
  <si>
    <t>3. Review and issue the reports</t>
  </si>
  <si>
    <t>Free Pivot Table Version | Single entity, single tracking category V1.0</t>
  </si>
  <si>
    <t>Microsoft Excel 2010 or later (including MS Excel 365)</t>
  </si>
  <si>
    <t>Account Match</t>
  </si>
  <si>
    <t>Actions:</t>
  </si>
  <si>
    <t>Account</t>
  </si>
  <si>
    <t>DataDear Theatre GBP</t>
  </si>
  <si>
    <t>201</t>
  </si>
  <si>
    <t>Sales from Agents</t>
  </si>
  <si>
    <t>REV.TUR.SAL</t>
  </si>
  <si>
    <t>Sales revenue</t>
  </si>
  <si>
    <t>Sales &gt; Sales from Agents</t>
  </si>
  <si>
    <t>London</t>
  </si>
  <si>
    <t>Westfield</t>
  </si>
  <si>
    <t>Covent Garden</t>
  </si>
  <si>
    <t>Victoria</t>
  </si>
  <si>
    <t>202</t>
  </si>
  <si>
    <t>Sales from Booking Office</t>
  </si>
  <si>
    <t>Sales &gt; Sales from Booking Office</t>
  </si>
  <si>
    <t>200</t>
  </si>
  <si>
    <t>Sales from Website</t>
  </si>
  <si>
    <t>Sales &gt; Sales from Website</t>
  </si>
  <si>
    <t>449</t>
  </si>
  <si>
    <t>Motor Vehicle Expenses</t>
  </si>
  <si>
    <t>iRIS 3</t>
  </si>
  <si>
    <t>Tower Bridge</t>
  </si>
  <si>
    <t>O2</t>
  </si>
  <si>
    <t>473</t>
  </si>
  <si>
    <t>Repairs &amp; Maintenance</t>
  </si>
  <si>
    <t>204</t>
  </si>
  <si>
    <t>Drinks Sales</t>
  </si>
  <si>
    <t>Sales &gt; Drinks</t>
  </si>
  <si>
    <t>203</t>
  </si>
  <si>
    <t>Food Sales</t>
  </si>
  <si>
    <t>Sales &gt; Food</t>
  </si>
  <si>
    <t>360</t>
  </si>
  <si>
    <t>Agents Commission</t>
  </si>
  <si>
    <t>Agent Costs &gt; Agents Commission</t>
  </si>
  <si>
    <t>361</t>
  </si>
  <si>
    <t>Agents Retainer</t>
  </si>
  <si>
    <t>Agent Costs &gt; Agents Retainer</t>
  </si>
  <si>
    <t>365</t>
  </si>
  <si>
    <t>Bar Staff</t>
  </si>
  <si>
    <t>Venue Costs &gt; Bar Staff</t>
  </si>
  <si>
    <t>362</t>
  </si>
  <si>
    <t>Booking Office Rent</t>
  </si>
  <si>
    <t>Booking Office Fees &gt; Rent</t>
  </si>
  <si>
    <t>363</t>
  </si>
  <si>
    <t>Booking Office Staff</t>
  </si>
  <si>
    <t>Booking Office Fees &gt; Staff</t>
  </si>
  <si>
    <t>368</t>
  </si>
  <si>
    <t>Card Processing Fees</t>
  </si>
  <si>
    <t>Bank Fees &gt; Card Processing Fees</t>
  </si>
  <si>
    <t>367</t>
  </si>
  <si>
    <t>Drinks</t>
  </si>
  <si>
    <t>Venue Costs &gt; Drinks</t>
  </si>
  <si>
    <t>366</t>
  </si>
  <si>
    <t>Food</t>
  </si>
  <si>
    <t>Venue Costs &gt; Food</t>
  </si>
  <si>
    <t>364</t>
  </si>
  <si>
    <t>Waitors</t>
  </si>
  <si>
    <t>Venue Costs &gt; Waitors</t>
  </si>
  <si>
    <t>401</t>
  </si>
  <si>
    <t>Accounts &amp; Tax Fees</t>
  </si>
  <si>
    <t>Audit &amp; Accountancy fees &gt; Accounts &amp; Tax Fees</t>
  </si>
  <si>
    <t>403</t>
  </si>
  <si>
    <t>Advice Fee</t>
  </si>
  <si>
    <t>Audit &amp; Accountancy fees &gt; Advice Fee</t>
  </si>
  <si>
    <t>411</t>
  </si>
  <si>
    <t>Bank Account Fee</t>
  </si>
  <si>
    <t>EXP.ADM.FIN.BNK</t>
  </si>
  <si>
    <t>Bank charges</t>
  </si>
  <si>
    <t>Bank fees &gt; Bank Account Fee</t>
  </si>
  <si>
    <t>412</t>
  </si>
  <si>
    <t>Bank fees &gt; Bank Charges</t>
  </si>
  <si>
    <t>402</t>
  </si>
  <si>
    <t>Business Platform Fees</t>
  </si>
  <si>
    <t>Audit &amp; Accountancy fees &gt; Business Platform Fees</t>
  </si>
  <si>
    <t>478</t>
  </si>
  <si>
    <t>Directors' Remuneration</t>
  </si>
  <si>
    <t>353</t>
  </si>
  <si>
    <t>Flyers</t>
  </si>
  <si>
    <t>Marketing &gt; Print Expenses</t>
  </si>
  <si>
    <t>351</t>
  </si>
  <si>
    <t>Google Adwords Expenses</t>
  </si>
  <si>
    <t>Marketing &gt; Google Adwords Expenses</t>
  </si>
  <si>
    <t>352</t>
  </si>
  <si>
    <t>Posters</t>
  </si>
  <si>
    <t>354</t>
  </si>
  <si>
    <t>Promotional Clothing</t>
  </si>
  <si>
    <t>350</t>
  </si>
  <si>
    <t>Social Media Expenses</t>
  </si>
  <si>
    <t>Marketing &gt; Social Media Expense</t>
  </si>
  <si>
    <t>489</t>
  </si>
  <si>
    <t>Telephone &amp; Internet</t>
  </si>
  <si>
    <t>Office Expenses &gt; Telephone &amp; Internet</t>
  </si>
  <si>
    <t>490</t>
  </si>
  <si>
    <t>Use of home</t>
  </si>
  <si>
    <t>Office Expenses &gt; Use of home</t>
  </si>
  <si>
    <t>479</t>
  </si>
  <si>
    <t>Employers National Insurance</t>
  </si>
  <si>
    <t>482</t>
  </si>
  <si>
    <t>Pensions Costs</t>
  </si>
  <si>
    <t>477</t>
  </si>
  <si>
    <t>Salaries</t>
  </si>
  <si>
    <t>22/11/2019</t>
  </si>
  <si>
    <t>16:53:28</t>
  </si>
  <si>
    <t>Free Pivot Table Version | Xero Template - Single Entity with two Tracking Categories</t>
  </si>
  <si>
    <t>If you have any questions please do not hesitate to get in touch:</t>
  </si>
  <si>
    <t>This is a free Xero Template - Pivot Table based - Single entity, two tracking category version</t>
  </si>
  <si>
    <t>Free Profit &amp; Loss Model</t>
  </si>
  <si>
    <t>If the above indicates that there are missing nominals, new nominals have been added to Xero since the last time the model was processed.</t>
  </si>
  <si>
    <t>On the tbl_Data tab filter column P (Account Match) for "NOT FOUND"</t>
  </si>
  <si>
    <t>Add any nominals listed into the Nominal mapping table in the LU tab and allocate a sign, L1 Group and L2 Group.</t>
  </si>
  <si>
    <t>To see our full range of Xero templates please visit our website using the link below:</t>
  </si>
  <si>
    <t>Website:</t>
  </si>
  <si>
    <t>www.clarityconsultancyservices.co.uk</t>
  </si>
  <si>
    <t>Please click here to visit our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</si>
</sst>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_-;[Red]\(##,##0\);\-_;\ "/>
    <numFmt numFmtId="166" formatCode="##,##0.00_-;[Red]\(##,##0.00\);\-_;\ "/>
  </numFmts>
  <fonts count="2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sz val="11"/>
      <color rgb="FF000000"/>
      <name val="Calibri"/>
      <family val="2"/>
      <scheme val="minor"/>
    </font>
    <font>
      <b/>
      <sz val="14"/>
      <color theme="1"/>
      <name val="Calibri"/>
      <family val="2"/>
      <scheme val="minor"/>
    </font>
    <font>
      <sz val="10"/>
      <color theme="1"/>
      <name val="Arial Unicode MS"/>
      <family val="2"/>
    </font>
    <font>
      <sz val="10"/>
      <color theme="1"/>
      <name val="Arial"/>
      <family val="2"/>
    </font>
    <font>
      <sz val="8"/>
      <color theme="1"/>
      <name val="Tahoma"/>
      <family val="2"/>
    </font>
    <font>
      <sz val="8"/>
      <color theme="1"/>
      <name val="Calibri"/>
      <family val="2"/>
    </font>
    <font>
      <b/>
      <sz val="12"/>
      <color theme="1"/>
      <name val="Calibri"/>
      <family val="2"/>
    </font>
    <font>
      <sz val="12"/>
      <color theme="1"/>
      <name val="Calibri"/>
      <family val="2"/>
    </font>
    <font>
      <sz val="11"/>
      <color theme="1"/>
      <name val="Calibri"/>
      <family val="2"/>
    </font>
    <font>
      <b/>
      <sz val="20"/>
      <color rgb="FF2E3195"/>
      <name val="Calibri"/>
      <family val="2"/>
      <scheme val="minor"/>
    </font>
    <font>
      <b/>
      <sz val="10"/>
      <color theme="1"/>
      <name val="Arial Unicode MS"/>
      <family val="2"/>
    </font>
    <font>
      <b/>
      <sz val="11"/>
      <color theme="1"/>
      <name val="Calibri"/>
      <family val="2"/>
    </font>
    <font>
      <u/>
      <sz val="11"/>
      <color theme="1"/>
      <name val="Calibri"/>
      <family val="2"/>
      <scheme val="minor"/>
    </font>
    <font>
      <b/>
      <i/>
      <sz val="11"/>
      <color theme="0" tint="-0.499984740745262"/>
      <name val="Calibri"/>
      <family val="2"/>
      <scheme val="minor"/>
    </font>
    <font>
      <u/>
      <sz val="11"/>
      <color theme="10"/>
      <name val="Calibri"/>
      <family val="2"/>
      <scheme val="minor"/>
    </font>
  </fonts>
  <fills count="8">
    <fill>
      <patternFill patternType="none"/>
    </fill>
    <fill>
      <patternFill patternType="gray125"/>
    </fill>
    <fill>
      <patternFill patternType="solid">
        <fgColor rgb="FFFFFF99"/>
        <bgColor indexed="64"/>
      </patternFill>
    </fill>
    <fill>
      <patternFill patternType="solid">
        <fgColor rgb="FFE6E6E6"/>
        <bgColor indexed="64"/>
      </patternFill>
    </fill>
    <fill>
      <patternFill patternType="solid">
        <fgColor rgb="FFFF0000"/>
        <bgColor indexed="64"/>
      </patternFill>
    </fill>
    <fill>
      <patternFill patternType="solid">
        <fgColor theme="4"/>
        <bgColor theme="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0" fontId="8" fillId="0" borderId="0"/>
    <xf numFmtId="0" fontId="9" fillId="0" borderId="0"/>
    <xf numFmtId="0" fontId="1" fillId="0" borderId="0">
      <alignment vertical="center"/>
    </xf>
    <xf numFmtId="0" fontId="9" fillId="0" borderId="0"/>
    <xf numFmtId="0" fontId="19" fillId="0" borderId="0" applyNumberFormat="0" applyFill="0" applyBorder="0" applyAlignment="0" applyProtection="0"/>
  </cellStyleXfs>
  <cellXfs count="58">
    <xf numFmtId="0" fontId="0" fillId="0" borderId="0" xfId="0"/>
    <xf numFmtId="0" fontId="4" fillId="0" borderId="0" xfId="0" applyFont="1"/>
    <xf numFmtId="0" fontId="3" fillId="0" borderId="0" xfId="0" applyFont="1"/>
    <xf numFmtId="0" fontId="0" fillId="0" borderId="0" xfId="0" applyAlignment="1">
      <alignment horizontal="left" indent="1"/>
    </xf>
    <xf numFmtId="14" fontId="5" fillId="2" borderId="0" xfId="0" applyNumberFormat="1" applyFont="1" applyFill="1" applyProtection="1">
      <protection locked="0"/>
    </xf>
    <xf numFmtId="0" fontId="6" fillId="0" borderId="0" xfId="0" applyFont="1"/>
    <xf numFmtId="0" fontId="3" fillId="0" borderId="1" xfId="0" applyFont="1" applyBorder="1"/>
    <xf numFmtId="165" fontId="0" fillId="0" borderId="0" xfId="0" applyNumberFormat="1"/>
    <xf numFmtId="0" fontId="7" fillId="4" borderId="1" xfId="0" applyFont="1" applyFill="1" applyBorder="1" applyAlignment="1">
      <alignment horizontal="center"/>
    </xf>
    <xf numFmtId="165" fontId="3" fillId="0" borderId="1" xfId="0" applyNumberFormat="1" applyFont="1" applyBorder="1"/>
    <xf numFmtId="0" fontId="10" fillId="0" borderId="0" xfId="3" applyFont="1"/>
    <xf numFmtId="0" fontId="10" fillId="6" borderId="0" xfId="3" applyFont="1" applyFill="1"/>
    <xf numFmtId="0" fontId="11" fillId="6" borderId="0" xfId="3" applyFont="1" applyFill="1"/>
    <xf numFmtId="0" fontId="12" fillId="6" borderId="0" xfId="3" applyFont="1" applyFill="1"/>
    <xf numFmtId="0" fontId="13" fillId="0" borderId="0" xfId="3" applyFont="1"/>
    <xf numFmtId="49" fontId="0" fillId="0" borderId="0" xfId="0" applyNumberFormat="1"/>
    <xf numFmtId="0" fontId="1" fillId="0" borderId="0" xfId="4">
      <alignment vertical="center"/>
    </xf>
    <xf numFmtId="0" fontId="0" fillId="0" borderId="0" xfId="0" applyAlignment="1"/>
    <xf numFmtId="0" fontId="5" fillId="3" borderId="0" xfId="0" applyFont="1" applyFill="1" applyProtection="1"/>
    <xf numFmtId="17" fontId="5" fillId="3" borderId="0" xfId="0" applyNumberFormat="1" applyFont="1" applyFill="1" applyProtection="1"/>
    <xf numFmtId="164" fontId="0" fillId="0" borderId="0" xfId="0" applyNumberFormat="1"/>
    <xf numFmtId="0" fontId="2" fillId="5" borderId="2" xfId="0" applyFont="1" applyFill="1" applyBorder="1"/>
    <xf numFmtId="0" fontId="0" fillId="0" borderId="0" xfId="0" pivotButton="1"/>
    <xf numFmtId="0" fontId="14" fillId="0" borderId="0" xfId="5" applyFont="1"/>
    <xf numFmtId="0" fontId="3" fillId="0" borderId="0" xfId="0" applyFont="1" applyAlignment="1">
      <alignment vertical="center"/>
    </xf>
    <xf numFmtId="0" fontId="15" fillId="4" borderId="1" xfId="0" applyFont="1" applyFill="1" applyBorder="1" applyAlignment="1">
      <alignment horizontal="center" vertical="center"/>
    </xf>
    <xf numFmtId="0" fontId="13" fillId="6" borderId="0" xfId="3" applyFont="1" applyFill="1" applyAlignment="1"/>
    <xf numFmtId="14" fontId="13" fillId="6" borderId="0" xfId="3" applyNumberFormat="1" applyFont="1" applyFill="1" applyAlignment="1"/>
    <xf numFmtId="14" fontId="13" fillId="6" borderId="0" xfId="3" applyNumberFormat="1" applyFont="1" applyFill="1" applyAlignment="1">
      <alignment horizontal="left"/>
    </xf>
    <xf numFmtId="0" fontId="3" fillId="0" borderId="3" xfId="0" applyFont="1" applyBorder="1"/>
    <xf numFmtId="0" fontId="3" fillId="0" borderId="4" xfId="0" applyFont="1" applyBorder="1"/>
    <xf numFmtId="0" fontId="3" fillId="0" borderId="4" xfId="0" applyFont="1" applyBorder="1" applyAlignment="1">
      <alignment horizontal="left" indent="5"/>
    </xf>
    <xf numFmtId="0" fontId="0" fillId="0" borderId="4" xfId="0" applyBorder="1" applyAlignment="1">
      <alignment horizontal="left" indent="5"/>
    </xf>
    <xf numFmtId="0" fontId="0" fillId="0" borderId="0" xfId="0" applyAlignment="1">
      <alignment horizontal="left"/>
    </xf>
    <xf numFmtId="0" fontId="0" fillId="0" borderId="5" xfId="0" applyBorder="1"/>
    <xf numFmtId="0" fontId="0" fillId="0" borderId="0" xfId="0" applyBorder="1"/>
    <xf numFmtId="0" fontId="3" fillId="0" borderId="0" xfId="0" applyFont="1" applyBorder="1"/>
    <xf numFmtId="0" fontId="0" fillId="0" borderId="0" xfId="0" applyBorder="1" applyAlignment="1">
      <alignment horizontal="left" indent="1"/>
    </xf>
    <xf numFmtId="0" fontId="3" fillId="0" borderId="0" xfId="0" applyFont="1" applyBorder="1" applyAlignment="1">
      <alignment horizontal="left"/>
    </xf>
    <xf numFmtId="0" fontId="4" fillId="0" borderId="0" xfId="0" applyFont="1" applyFill="1" applyBorder="1" applyAlignment="1">
      <alignment horizontal="left"/>
    </xf>
    <xf numFmtId="0" fontId="4" fillId="0" borderId="0" xfId="0" applyFont="1" applyBorder="1" applyAlignment="1">
      <alignment horizontal="left"/>
    </xf>
    <xf numFmtId="0" fontId="0" fillId="0" borderId="0" xfId="0" applyAlignment="1">
      <alignment horizontal="left" indent="2"/>
    </xf>
    <xf numFmtId="0" fontId="0" fillId="0" borderId="0" xfId="0" applyAlignment="1">
      <alignment horizontal="left" vertical="top" wrapText="1"/>
    </xf>
    <xf numFmtId="0" fontId="0" fillId="0" borderId="0" xfId="0" applyAlignment="1">
      <alignment horizontal="left" vertical="top" wrapText="1" indent="1"/>
    </xf>
    <xf numFmtId="0" fontId="17" fillId="0" borderId="0" xfId="0" applyFont="1"/>
    <xf numFmtId="0" fontId="0" fillId="7" borderId="0" xfId="0" applyFill="1"/>
    <xf numFmtId="0" fontId="18" fillId="0" borderId="0" xfId="0" applyFont="1" applyAlignment="1">
      <alignment horizontal="left" indent="1"/>
    </xf>
    <xf numFmtId="14" fontId="5" fillId="3" borderId="0" xfId="0" applyNumberFormat="1" applyFont="1" applyFill="1" applyProtection="1"/>
    <xf numFmtId="0" fontId="5" fillId="3" borderId="0" xfId="0" applyFont="1" applyFill="1" applyAlignment="1" applyProtection="1"/>
    <xf numFmtId="0" fontId="5" fillId="3" borderId="0" xfId="0" applyNumberFormat="1" applyFont="1" applyFill="1" applyProtection="1"/>
    <xf numFmtId="166" fontId="5" fillId="3" borderId="0" xfId="0" applyNumberFormat="1" applyFont="1" applyFill="1" applyProtection="1"/>
    <xf numFmtId="165" fontId="5" fillId="3" borderId="0" xfId="0" applyNumberFormat="1" applyFont="1" applyFill="1" applyProtection="1"/>
    <xf numFmtId="166" fontId="3" fillId="0" borderId="1" xfId="0" applyNumberFormat="1" applyFont="1" applyBorder="1"/>
    <xf numFmtId="0" fontId="16" fillId="0" borderId="0" xfId="0" applyFont="1"/>
    <xf numFmtId="0" fontId="13" fillId="0" borderId="0" xfId="0" applyFont="1"/>
    <xf numFmtId="0" fontId="3" fillId="0" borderId="0" xfId="0" applyFont="1" applyAlignment="1">
      <alignment horizontal="left"/>
    </xf>
    <xf numFmtId="0" fontId="19" fillId="0" borderId="0" xfId="6"/>
    <xf numFmtId="0" fontId="19" fillId="0" borderId="0" xfId="6" applyAlignment="1" applyProtection="1">
      <alignment horizontal="center"/>
      <protection locked="0"/>
    </xf>
  </cellXfs>
  <cellStyles count="7">
    <cellStyle name="DataDear Title Style" xfId="4" xr:uid="{95F6331A-CFFB-42D2-BA56-29B9F6B112A5}"/>
    <cellStyle name="Hyperlink" xfId="6" builtinId="8"/>
    <cellStyle name="Normal" xfId="0" builtinId="0"/>
    <cellStyle name="Normal 2" xfId="3" xr:uid="{9FB92A9E-C223-4960-A668-868948BAB690}"/>
    <cellStyle name="Normal 2 2" xfId="5" xr:uid="{98D1754A-5B6E-42BE-B17A-AD41C8D42F99}"/>
    <cellStyle name="Normal 3" xfId="2" xr:uid="{9D503D63-CD20-4C53-B630-BB5C7957461F}"/>
    <cellStyle name="Normal 4" xfId="1" xr:uid="{84025AF2-024E-4F65-9A70-B3FFD9EA92C7}"/>
  </cellStyles>
  <dxfs count="42">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right" vertical="bottom" textRotation="0" wrapText="0" indent="0" justifyLastLine="0" shrinkToFit="0" readingOrder="0"/>
    </dxf>
    <dxf>
      <font>
        <color rgb="FF000000"/>
      </font>
      <numFmt numFmtId="166" formatCode="##,##0.00_-;[Red]\(##,##0.00\);\-_;\ "/>
      <fill>
        <patternFill patternType="solid">
          <fgColor indexed="64"/>
          <bgColor rgb="FFE6E6E6"/>
        </patternFill>
      </fill>
      <protection locked="1" hidden="0"/>
    </dxf>
    <dxf>
      <font>
        <color rgb="FF000000"/>
      </font>
      <numFmt numFmtId="0" formatCode="General"/>
      <fill>
        <patternFill patternType="solid">
          <fgColor indexed="64"/>
          <bgColor rgb="FFE6E6E6"/>
        </patternFill>
      </fill>
      <protection locked="1" hidden="0"/>
    </dxf>
    <dxf>
      <font>
        <color rgb="FF000000"/>
      </font>
      <numFmt numFmtId="0" formatCode="General"/>
      <fill>
        <patternFill patternType="solid">
          <fgColor indexed="64"/>
          <bgColor rgb="FFE6E6E6"/>
        </patternFill>
      </fill>
      <protection locked="1" hidden="0"/>
    </dxf>
    <dxf>
      <font>
        <color rgb="FF000000"/>
      </font>
      <numFmt numFmtId="0" formatCode="General"/>
      <fill>
        <patternFill patternType="solid">
          <fgColor indexed="64"/>
          <bgColor rgb="FFE6E6E6"/>
        </patternFill>
      </fill>
      <protection locked="1" hidden="0"/>
    </dxf>
    <dxf>
      <font>
        <color rgb="FF000000"/>
      </font>
      <numFmt numFmtId="165" formatCode="##,##0_-;[Red]\(##,##0\);\-_;\ "/>
      <fill>
        <patternFill patternType="solid">
          <fgColor indexed="64"/>
          <bgColor rgb="FFE6E6E6"/>
        </patternFill>
      </fill>
      <protection locked="1" hidden="0"/>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alignment horizontal="general" vertical="bottom" textRotation="0" wrapText="0" indent="0" justifyLastLine="0" shrinkToFit="0" readingOrder="0"/>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5" formatCode="##,##0_-;[Red]\(##,##0\);\-_;\ "/>
    </dxf>
    <dxf>
      <fill>
        <patternFill>
          <bgColor theme="9" tint="0.39994506668294322"/>
        </patternFill>
      </fill>
    </dxf>
    <dxf>
      <fill>
        <patternFill>
          <bgColor theme="9" tint="0.39994506668294322"/>
        </patternFill>
      </fill>
    </dxf>
    <dxf>
      <font>
        <b/>
        <i val="0"/>
        <color rgb="FFFFFFFF"/>
      </font>
      <fill>
        <patternFill>
          <bgColor rgb="FF808080"/>
        </patternFill>
      </fill>
    </dxf>
  </dxfs>
  <tableStyles count="1" defaultTableStyle="TableStyleMedium2" defaultPivotStyle="PivotStyleLight16">
    <tableStyle name="TableStyleDataDearReport" pivot="0" table="0" count="1" xr9:uid="{2AB4660A-922B-4DB0-9711-4A1C14A2C7B0}">
      <tableStyleElement type="headerRow" dxfId="41"/>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1.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pivotCacheDefinition" Target="pivotCache/pivotCacheDefinition1.xml"/><Relationship Id="rId19" Type="http://schemas.microsoft.com/office/2007/relationships/slicerCache" Target="slicerCaches/slicerCache9.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 Version - Xero Template Single Entity Pivot Table V1.0.xlsx]Charts!PivotTable1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Revenue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Charts!$Y$8:$Y$9</c:f>
              <c:strCache>
                <c:ptCount val="1"/>
                <c:pt idx="0">
                  <c:v>Total</c:v>
                </c:pt>
              </c:strCache>
            </c:strRef>
          </c:tx>
          <c:spPr>
            <a:ln w="28575" cap="rnd">
              <a:solidFill>
                <a:schemeClr val="accent1"/>
              </a:solidFill>
              <a:round/>
            </a:ln>
            <a:effectLst/>
          </c:spPr>
          <c:marker>
            <c:symbol val="none"/>
          </c:marker>
          <c:cat>
            <c:strRef>
              <c:f>Charts!$X$10:$X$17</c:f>
              <c:strCache>
                <c:ptCount val="8"/>
                <c:pt idx="0">
                  <c:v>2019-04-30</c:v>
                </c:pt>
                <c:pt idx="1">
                  <c:v>2019-05-31</c:v>
                </c:pt>
                <c:pt idx="2">
                  <c:v>2019-06-30</c:v>
                </c:pt>
                <c:pt idx="3">
                  <c:v>2019-07-31</c:v>
                </c:pt>
                <c:pt idx="4">
                  <c:v>2019-08-31</c:v>
                </c:pt>
                <c:pt idx="5">
                  <c:v>2019-09-30</c:v>
                </c:pt>
                <c:pt idx="6">
                  <c:v>2019-10-31</c:v>
                </c:pt>
                <c:pt idx="7">
                  <c:v>2019-11-30</c:v>
                </c:pt>
              </c:strCache>
            </c:strRef>
          </c:cat>
          <c:val>
            <c:numRef>
              <c:f>Charts!$Y$10:$Y$17</c:f>
              <c:numCache>
                <c:formatCode>_-* #,##0_-;\-* #,##0_-;_-* "-"??_-;_-@_-</c:formatCode>
                <c:ptCount val="8"/>
                <c:pt idx="0">
                  <c:v>73420.58</c:v>
                </c:pt>
                <c:pt idx="1">
                  <c:v>25150</c:v>
                </c:pt>
                <c:pt idx="2">
                  <c:v>60156.67</c:v>
                </c:pt>
                <c:pt idx="3">
                  <c:v>42025.84</c:v>
                </c:pt>
                <c:pt idx="4">
                  <c:v>22644.17</c:v>
                </c:pt>
                <c:pt idx="5">
                  <c:v>4650</c:v>
                </c:pt>
                <c:pt idx="6">
                  <c:v>5729.17</c:v>
                </c:pt>
                <c:pt idx="7">
                  <c:v>24450</c:v>
                </c:pt>
              </c:numCache>
            </c:numRef>
          </c:val>
          <c:smooth val="0"/>
          <c:extLst>
            <c:ext xmlns:c16="http://schemas.microsoft.com/office/drawing/2014/chart" uri="{C3380CC4-5D6E-409C-BE32-E72D297353CC}">
              <c16:uniqueId val="{00000000-237A-4C7F-BB8D-571762AFA8CF}"/>
            </c:ext>
          </c:extLst>
        </c:ser>
        <c:dLbls>
          <c:showLegendKey val="0"/>
          <c:showVal val="0"/>
          <c:showCatName val="0"/>
          <c:showSerName val="0"/>
          <c:showPercent val="0"/>
          <c:showBubbleSize val="0"/>
        </c:dLbls>
        <c:smooth val="0"/>
        <c:axId val="672377360"/>
        <c:axId val="672373752"/>
      </c:lineChart>
      <c:catAx>
        <c:axId val="67237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72373752"/>
        <c:crosses val="autoZero"/>
        <c:auto val="1"/>
        <c:lblAlgn val="ctr"/>
        <c:lblOffset val="100"/>
        <c:noMultiLvlLbl val="0"/>
      </c:catAx>
      <c:valAx>
        <c:axId val="672373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Revenue £</a:t>
                </a:r>
              </a:p>
            </c:rich>
          </c:tx>
          <c:layout>
            <c:manualLayout>
              <c:xMode val="edge"/>
              <c:yMode val="edge"/>
              <c:x val="2.2484541877459248E-2"/>
              <c:y val="0.318882712476474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377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 Version - Xero Template Single Entity Pivot Table V1.0.xlsx]Charts!PivotTable2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Expenditure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Charts!$AB$8:$AB$9</c:f>
              <c:strCache>
                <c:ptCount val="1"/>
                <c:pt idx="0">
                  <c:v>Total</c:v>
                </c:pt>
              </c:strCache>
            </c:strRef>
          </c:tx>
          <c:spPr>
            <a:ln w="28575" cap="rnd">
              <a:solidFill>
                <a:schemeClr val="accent1"/>
              </a:solidFill>
              <a:round/>
            </a:ln>
            <a:effectLst/>
          </c:spPr>
          <c:marker>
            <c:symbol val="none"/>
          </c:marker>
          <c:cat>
            <c:strRef>
              <c:f>Charts!$AA$10:$AA$14</c:f>
              <c:strCache>
                <c:ptCount val="5"/>
                <c:pt idx="0">
                  <c:v>2019-04-30</c:v>
                </c:pt>
                <c:pt idx="1">
                  <c:v>2019-05-31</c:v>
                </c:pt>
                <c:pt idx="2">
                  <c:v>2019-06-30</c:v>
                </c:pt>
                <c:pt idx="3">
                  <c:v>2019-07-31</c:v>
                </c:pt>
                <c:pt idx="4">
                  <c:v>2019-08-31</c:v>
                </c:pt>
              </c:strCache>
            </c:strRef>
          </c:cat>
          <c:val>
            <c:numRef>
              <c:f>Charts!$AB$10:$AB$14</c:f>
              <c:numCache>
                <c:formatCode>_-* #,##0_-;\-* #,##0_-;_-* "-"??_-;_-@_-</c:formatCode>
                <c:ptCount val="5"/>
                <c:pt idx="0">
                  <c:v>10000</c:v>
                </c:pt>
                <c:pt idx="1">
                  <c:v>20000</c:v>
                </c:pt>
                <c:pt idx="2">
                  <c:v>26672.609999999979</c:v>
                </c:pt>
                <c:pt idx="3">
                  <c:v>24029.799999999988</c:v>
                </c:pt>
                <c:pt idx="4">
                  <c:v>10491.6</c:v>
                </c:pt>
              </c:numCache>
            </c:numRef>
          </c:val>
          <c:smooth val="0"/>
          <c:extLst>
            <c:ext xmlns:c16="http://schemas.microsoft.com/office/drawing/2014/chart" uri="{C3380CC4-5D6E-409C-BE32-E72D297353CC}">
              <c16:uniqueId val="{00000000-64D8-480D-AAC2-87B5DB8D62D8}"/>
            </c:ext>
          </c:extLst>
        </c:ser>
        <c:dLbls>
          <c:showLegendKey val="0"/>
          <c:showVal val="0"/>
          <c:showCatName val="0"/>
          <c:showSerName val="0"/>
          <c:showPercent val="0"/>
          <c:showBubbleSize val="0"/>
        </c:dLbls>
        <c:smooth val="0"/>
        <c:axId val="611373864"/>
        <c:axId val="611373536"/>
      </c:lineChart>
      <c:catAx>
        <c:axId val="611373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611373536"/>
        <c:crosses val="autoZero"/>
        <c:auto val="1"/>
        <c:lblAlgn val="ctr"/>
        <c:lblOffset val="100"/>
        <c:noMultiLvlLbl val="0"/>
      </c:catAx>
      <c:valAx>
        <c:axId val="611373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Expenditure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373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 Version - Xero Template Single Entity Pivot Table V1.0.xlsx]Charts!PivotTable3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Top ten expenditure by account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696953262786596"/>
          <c:y val="0.17216483918128656"/>
          <c:w val="0.7995066137566138"/>
          <c:h val="0.40496893274853812"/>
        </c:manualLayout>
      </c:layout>
      <c:barChart>
        <c:barDir val="col"/>
        <c:grouping val="clustered"/>
        <c:varyColors val="0"/>
        <c:ser>
          <c:idx val="0"/>
          <c:order val="0"/>
          <c:tx>
            <c:strRef>
              <c:f>Charts!$AK$8:$AK$9</c:f>
              <c:strCache>
                <c:ptCount val="1"/>
                <c:pt idx="0">
                  <c:v>Total</c:v>
                </c:pt>
              </c:strCache>
            </c:strRef>
          </c:tx>
          <c:spPr>
            <a:solidFill>
              <a:schemeClr val="accent1"/>
            </a:solidFill>
            <a:ln>
              <a:noFill/>
            </a:ln>
            <a:effectLst/>
          </c:spPr>
          <c:invertIfNegative val="0"/>
          <c:cat>
            <c:strRef>
              <c:f>Charts!$AJ$10:$AJ$19</c:f>
              <c:strCache>
                <c:ptCount val="10"/>
                <c:pt idx="0">
                  <c:v>Repairs &amp; Maintenance</c:v>
                </c:pt>
                <c:pt idx="1">
                  <c:v>Agents Commission</c:v>
                </c:pt>
                <c:pt idx="2">
                  <c:v>Motor Vehicle Expenses</c:v>
                </c:pt>
                <c:pt idx="3">
                  <c:v>Booking Office Rent</c:v>
                </c:pt>
                <c:pt idx="4">
                  <c:v>Drinks</c:v>
                </c:pt>
                <c:pt idx="5">
                  <c:v>Agents Retainer</c:v>
                </c:pt>
                <c:pt idx="6">
                  <c:v>Bar Staff</c:v>
                </c:pt>
                <c:pt idx="7">
                  <c:v>Food</c:v>
                </c:pt>
                <c:pt idx="8">
                  <c:v>Waitors</c:v>
                </c:pt>
                <c:pt idx="9">
                  <c:v>Directors' Remuneration</c:v>
                </c:pt>
              </c:strCache>
            </c:strRef>
          </c:cat>
          <c:val>
            <c:numRef>
              <c:f>Charts!$AK$10:$AK$19</c:f>
              <c:numCache>
                <c:formatCode>_-* #,##0_-;\-* #,##0_-;_-* "-"??_-;_-@_-</c:formatCode>
                <c:ptCount val="10"/>
                <c:pt idx="0">
                  <c:v>20000</c:v>
                </c:pt>
                <c:pt idx="1">
                  <c:v>12083.33</c:v>
                </c:pt>
                <c:pt idx="2">
                  <c:v>10000</c:v>
                </c:pt>
                <c:pt idx="3">
                  <c:v>9270.83</c:v>
                </c:pt>
                <c:pt idx="4">
                  <c:v>6958.34</c:v>
                </c:pt>
                <c:pt idx="5">
                  <c:v>4166.7</c:v>
                </c:pt>
                <c:pt idx="6">
                  <c:v>4000</c:v>
                </c:pt>
                <c:pt idx="7">
                  <c:v>3575</c:v>
                </c:pt>
                <c:pt idx="8">
                  <c:v>3000</c:v>
                </c:pt>
                <c:pt idx="9">
                  <c:v>2520</c:v>
                </c:pt>
              </c:numCache>
            </c:numRef>
          </c:val>
          <c:extLst>
            <c:ext xmlns:c16="http://schemas.microsoft.com/office/drawing/2014/chart" uri="{C3380CC4-5D6E-409C-BE32-E72D297353CC}">
              <c16:uniqueId val="{00000000-52FA-485F-A881-4345D997508E}"/>
            </c:ext>
          </c:extLst>
        </c:ser>
        <c:dLbls>
          <c:showLegendKey val="0"/>
          <c:showVal val="0"/>
          <c:showCatName val="0"/>
          <c:showSerName val="0"/>
          <c:showPercent val="0"/>
          <c:showBubbleSize val="0"/>
        </c:dLbls>
        <c:gapWidth val="219"/>
        <c:overlap val="-27"/>
        <c:axId val="1205892696"/>
        <c:axId val="1205896960"/>
      </c:barChart>
      <c:catAx>
        <c:axId val="1205892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205896960"/>
        <c:crosses val="autoZero"/>
        <c:auto val="1"/>
        <c:lblAlgn val="ctr"/>
        <c:lblOffset val="100"/>
        <c:noMultiLvlLbl val="0"/>
      </c:catAx>
      <c:valAx>
        <c:axId val="120589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Expendire</a:t>
                </a:r>
                <a:r>
                  <a:rPr lang="en-GB" baseline="0"/>
                  <a:t> £</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5892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 Version - Xero Template Single Entity Pivot Table V1.0.xlsx]Charts!PivotTable5</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Expenditure by Tracking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Charts!$AN$8:$AN$9</c:f>
              <c:strCache>
                <c:ptCount val="1"/>
                <c:pt idx="0">
                  <c:v>Total</c:v>
                </c:pt>
              </c:strCache>
            </c:strRef>
          </c:tx>
          <c:spPr>
            <a:solidFill>
              <a:schemeClr val="accent1"/>
            </a:solidFill>
            <a:ln>
              <a:noFill/>
            </a:ln>
            <a:effectLst/>
          </c:spPr>
          <c:invertIfNegative val="0"/>
          <c:cat>
            <c:strRef>
              <c:f>Charts!$AM$10:$AM$11</c:f>
              <c:strCache>
                <c:ptCount val="2"/>
                <c:pt idx="0">
                  <c:v>London</c:v>
                </c:pt>
                <c:pt idx="1">
                  <c:v>Unassigned</c:v>
                </c:pt>
              </c:strCache>
            </c:strRef>
          </c:cat>
          <c:val>
            <c:numRef>
              <c:f>Charts!$AN$10:$AN$11</c:f>
              <c:numCache>
                <c:formatCode>_-* #,##0_-;\-* #,##0_-;_-* "-"??_-;_-@_-</c:formatCode>
                <c:ptCount val="2"/>
                <c:pt idx="0">
                  <c:v>52220.899999999972</c:v>
                </c:pt>
                <c:pt idx="1">
                  <c:v>38973.109999999993</c:v>
                </c:pt>
              </c:numCache>
            </c:numRef>
          </c:val>
          <c:extLst>
            <c:ext xmlns:c16="http://schemas.microsoft.com/office/drawing/2014/chart" uri="{C3380CC4-5D6E-409C-BE32-E72D297353CC}">
              <c16:uniqueId val="{00000000-01EA-49E1-ADCE-5BA70A719C90}"/>
            </c:ext>
          </c:extLst>
        </c:ser>
        <c:dLbls>
          <c:showLegendKey val="0"/>
          <c:showVal val="0"/>
          <c:showCatName val="0"/>
          <c:showSerName val="0"/>
          <c:showPercent val="0"/>
          <c:showBubbleSize val="0"/>
        </c:dLbls>
        <c:gapWidth val="219"/>
        <c:overlap val="-27"/>
        <c:axId val="605233864"/>
        <c:axId val="605239768"/>
      </c:barChart>
      <c:catAx>
        <c:axId val="605233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239768"/>
        <c:crosses val="autoZero"/>
        <c:auto val="1"/>
        <c:lblAlgn val="ctr"/>
        <c:lblOffset val="100"/>
        <c:noMultiLvlLbl val="0"/>
      </c:catAx>
      <c:valAx>
        <c:axId val="605239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Expenditure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52338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 Version - Xero Template Single Entity Pivot Table V1.0.xlsx]Charts!PivotTable6</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account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Charts!$AE$8:$AE$9</c:f>
              <c:strCache>
                <c:ptCount val="1"/>
                <c:pt idx="0">
                  <c:v>Total</c:v>
                </c:pt>
              </c:strCache>
            </c:strRef>
          </c:tx>
          <c:spPr>
            <a:solidFill>
              <a:schemeClr val="accent1"/>
            </a:solidFill>
            <a:ln>
              <a:noFill/>
            </a:ln>
            <a:effectLst/>
          </c:spPr>
          <c:invertIfNegative val="0"/>
          <c:cat>
            <c:strRef>
              <c:f>Charts!$AD$10:$AD$14</c:f>
              <c:strCache>
                <c:ptCount val="5"/>
                <c:pt idx="0">
                  <c:v>Sales from Agents</c:v>
                </c:pt>
                <c:pt idx="1">
                  <c:v>Sales from Website</c:v>
                </c:pt>
                <c:pt idx="2">
                  <c:v>Sales from Booking Office</c:v>
                </c:pt>
                <c:pt idx="3">
                  <c:v>Drinks Sales</c:v>
                </c:pt>
                <c:pt idx="4">
                  <c:v>Food Sales</c:v>
                </c:pt>
              </c:strCache>
            </c:strRef>
          </c:cat>
          <c:val>
            <c:numRef>
              <c:f>Charts!$AE$10:$AE$14</c:f>
              <c:numCache>
                <c:formatCode>_-* #,##0_-;\-* #,##0_-;_-* "-"??_-;_-@_-</c:formatCode>
                <c:ptCount val="5"/>
                <c:pt idx="0">
                  <c:v>124766.68999999999</c:v>
                </c:pt>
                <c:pt idx="1">
                  <c:v>76881.53</c:v>
                </c:pt>
                <c:pt idx="2">
                  <c:v>33404.869999999995</c:v>
                </c:pt>
                <c:pt idx="3">
                  <c:v>15308.34</c:v>
                </c:pt>
                <c:pt idx="4">
                  <c:v>7865</c:v>
                </c:pt>
              </c:numCache>
            </c:numRef>
          </c:val>
          <c:extLst>
            <c:ext xmlns:c16="http://schemas.microsoft.com/office/drawing/2014/chart" uri="{C3380CC4-5D6E-409C-BE32-E72D297353CC}">
              <c16:uniqueId val="{00000000-BB46-44AF-9168-E3D82A75CB06}"/>
            </c:ext>
          </c:extLst>
        </c:ser>
        <c:dLbls>
          <c:showLegendKey val="0"/>
          <c:showVal val="0"/>
          <c:showCatName val="0"/>
          <c:showSerName val="0"/>
          <c:showPercent val="0"/>
          <c:showBubbleSize val="0"/>
        </c:dLbls>
        <c:gapWidth val="219"/>
        <c:overlap val="-27"/>
        <c:axId val="541982504"/>
        <c:axId val="541982176"/>
      </c:barChart>
      <c:catAx>
        <c:axId val="54198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982176"/>
        <c:crosses val="autoZero"/>
        <c:auto val="1"/>
        <c:lblAlgn val="ctr"/>
        <c:lblOffset val="100"/>
        <c:noMultiLvlLbl val="0"/>
      </c:catAx>
      <c:valAx>
        <c:axId val="5419821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982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[Free Version - Xero Template Single Entity Pivot Table V1.0.xlsx]Charts!PivotTable4</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Tracking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Charts!$AH$8:$AH$9</c:f>
              <c:strCache>
                <c:ptCount val="1"/>
                <c:pt idx="0">
                  <c:v>Total</c:v>
                </c:pt>
              </c:strCache>
            </c:strRef>
          </c:tx>
          <c:spPr>
            <a:solidFill>
              <a:schemeClr val="accent1"/>
            </a:solidFill>
            <a:ln>
              <a:noFill/>
            </a:ln>
            <a:effectLst/>
          </c:spPr>
          <c:invertIfNegative val="0"/>
          <c:cat>
            <c:strRef>
              <c:f>Charts!$AG$10:$AG$11</c:f>
              <c:strCache>
                <c:ptCount val="2"/>
                <c:pt idx="0">
                  <c:v>Unassigned</c:v>
                </c:pt>
                <c:pt idx="1">
                  <c:v>London</c:v>
                </c:pt>
              </c:strCache>
            </c:strRef>
          </c:cat>
          <c:val>
            <c:numRef>
              <c:f>Charts!$AH$10:$AH$11</c:f>
              <c:numCache>
                <c:formatCode>_-* #,##0_-;\-* #,##0_-;_-* "-"??_-;_-@_-</c:formatCode>
                <c:ptCount val="2"/>
                <c:pt idx="0">
                  <c:v>131723.90000000002</c:v>
                </c:pt>
                <c:pt idx="1">
                  <c:v>126502.52999999998</c:v>
                </c:pt>
              </c:numCache>
            </c:numRef>
          </c:val>
          <c:extLst>
            <c:ext xmlns:c16="http://schemas.microsoft.com/office/drawing/2014/chart" uri="{C3380CC4-5D6E-409C-BE32-E72D297353CC}">
              <c16:uniqueId val="{00000000-47F1-494A-8A72-4F8D27277DE9}"/>
            </c:ext>
          </c:extLst>
        </c:ser>
        <c:dLbls>
          <c:showLegendKey val="0"/>
          <c:showVal val="0"/>
          <c:showCatName val="0"/>
          <c:showSerName val="0"/>
          <c:showPercent val="0"/>
          <c:showBubbleSize val="0"/>
        </c:dLbls>
        <c:gapWidth val="219"/>
        <c:overlap val="-27"/>
        <c:axId val="1124579152"/>
        <c:axId val="1124576200"/>
      </c:barChart>
      <c:catAx>
        <c:axId val="112457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4576200"/>
        <c:crosses val="autoZero"/>
        <c:auto val="1"/>
        <c:lblAlgn val="ctr"/>
        <c:lblOffset val="100"/>
        <c:noMultiLvlLbl val="0"/>
      </c:catAx>
      <c:valAx>
        <c:axId val="112457620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457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387350</xdr:colOff>
      <xdr:row>1</xdr:row>
      <xdr:rowOff>13970</xdr:rowOff>
    </xdr:from>
    <xdr:to>
      <xdr:col>5</xdr:col>
      <xdr:colOff>18034</xdr:colOff>
      <xdr:row>4</xdr:row>
      <xdr:rowOff>74930</xdr:rowOff>
    </xdr:to>
    <xdr:pic>
      <xdr:nvPicPr>
        <xdr:cNvPr id="2" name="Picture 1">
          <a:extLst>
            <a:ext uri="{FF2B5EF4-FFF2-40B4-BE49-F238E27FC236}">
              <a16:creationId xmlns:a16="http://schemas.microsoft.com/office/drawing/2014/main" id="{3A673856-F92B-427B-9D2E-A5DCC72E3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7350" y="198120"/>
          <a:ext cx="2919984" cy="613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91440</xdr:rowOff>
    </xdr:from>
    <xdr:to>
      <xdr:col>4</xdr:col>
      <xdr:colOff>547267</xdr:colOff>
      <xdr:row>3</xdr:row>
      <xdr:rowOff>152400</xdr:rowOff>
    </xdr:to>
    <xdr:pic>
      <xdr:nvPicPr>
        <xdr:cNvPr id="2" name="Picture 1">
          <a:extLst>
            <a:ext uri="{FF2B5EF4-FFF2-40B4-BE49-F238E27FC236}">
              <a16:creationId xmlns:a16="http://schemas.microsoft.com/office/drawing/2014/main" id="{0589C9E0-AE7F-4009-8254-158AB7AF43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91440"/>
          <a:ext cx="2901847"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xdr:colOff>
      <xdr:row>0</xdr:row>
      <xdr:rowOff>83820</xdr:rowOff>
    </xdr:from>
    <xdr:to>
      <xdr:col>1</xdr:col>
      <xdr:colOff>2223667</xdr:colOff>
      <xdr:row>3</xdr:row>
      <xdr:rowOff>144780</xdr:rowOff>
    </xdr:to>
    <xdr:pic>
      <xdr:nvPicPr>
        <xdr:cNvPr id="2" name="Picture 1">
          <a:extLst>
            <a:ext uri="{FF2B5EF4-FFF2-40B4-BE49-F238E27FC236}">
              <a16:creationId xmlns:a16="http://schemas.microsoft.com/office/drawing/2014/main" id="{14FCD928-7A25-4A89-8239-B06A67E5A9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83820"/>
          <a:ext cx="2901847"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53340</xdr:colOff>
      <xdr:row>20</xdr:row>
      <xdr:rowOff>60960</xdr:rowOff>
    </xdr:from>
    <xdr:to>
      <xdr:col>1</xdr:col>
      <xdr:colOff>2084633</xdr:colOff>
      <xdr:row>22</xdr:row>
      <xdr:rowOff>121920</xdr:rowOff>
    </xdr:to>
    <xdr:pic>
      <xdr:nvPicPr>
        <xdr:cNvPr id="2" name="Picture 1">
          <a:extLst>
            <a:ext uri="{FF2B5EF4-FFF2-40B4-BE49-F238E27FC236}">
              <a16:creationId xmlns:a16="http://schemas.microsoft.com/office/drawing/2014/main" id="{5B42AB2C-89FC-4564-802E-64F846F0D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6126480"/>
          <a:ext cx="2031293" cy="426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137160</xdr:colOff>
      <xdr:row>1</xdr:row>
      <xdr:rowOff>7620</xdr:rowOff>
    </xdr:from>
    <xdr:to>
      <xdr:col>6</xdr:col>
      <xdr:colOff>519840</xdr:colOff>
      <xdr:row>7</xdr:row>
      <xdr:rowOff>98340</xdr:rowOff>
    </xdr:to>
    <mc:AlternateContent xmlns:mc="http://schemas.openxmlformats.org/markup-compatibility/2006" xmlns:a14="http://schemas.microsoft.com/office/drawing/2010/main">
      <mc:Choice Requires="a14">
        <xdr:graphicFrame macro="">
          <xdr:nvGraphicFramePr>
            <xdr:cNvPr id="2" name="Type ">
              <a:extLst>
                <a:ext uri="{FF2B5EF4-FFF2-40B4-BE49-F238E27FC236}">
                  <a16:creationId xmlns:a16="http://schemas.microsoft.com/office/drawing/2014/main" id="{26AF9E48-2133-47F9-85C0-8005DDFF4BAF}"/>
                </a:ext>
              </a:extLst>
            </xdr:cNvPr>
            <xdr:cNvGraphicFramePr/>
          </xdr:nvGraphicFramePr>
          <xdr:xfrm>
            <a:off x="0" y="0"/>
            <a:ext cx="0" cy="0"/>
          </xdr:xfrm>
          <a:graphic>
            <a:graphicData uri="http://schemas.microsoft.com/office/drawing/2010/slicer">
              <sle:slicer xmlns:sle="http://schemas.microsoft.com/office/drawing/2010/slicer" name="Type "/>
            </a:graphicData>
          </a:graphic>
        </xdr:graphicFrame>
      </mc:Choice>
      <mc:Fallback xmlns="">
        <xdr:sp macro="" textlink="">
          <xdr:nvSpPr>
            <xdr:cNvPr id="0" name=""/>
            <xdr:cNvSpPr>
              <a:spLocks noTextEdit="1"/>
            </xdr:cNvSpPr>
          </xdr:nvSpPr>
          <xdr:spPr>
            <a:xfrm>
              <a:off x="3947160" y="190500"/>
              <a:ext cx="1800000" cy="118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53340</xdr:colOff>
      <xdr:row>1</xdr:row>
      <xdr:rowOff>7621</xdr:rowOff>
    </xdr:from>
    <xdr:to>
      <xdr:col>2</xdr:col>
      <xdr:colOff>740820</xdr:colOff>
      <xdr:row>7</xdr:row>
      <xdr:rowOff>98341</xdr:rowOff>
    </xdr:to>
    <mc:AlternateContent xmlns:mc="http://schemas.openxmlformats.org/markup-compatibility/2006" xmlns:a14="http://schemas.microsoft.com/office/drawing/2010/main">
      <mc:Choice Requires="a14">
        <xdr:graphicFrame macro="">
          <xdr:nvGraphicFramePr>
            <xdr:cNvPr id="3" name="Tracking Category 1  2">
              <a:extLst>
                <a:ext uri="{FF2B5EF4-FFF2-40B4-BE49-F238E27FC236}">
                  <a16:creationId xmlns:a16="http://schemas.microsoft.com/office/drawing/2014/main" id="{9A88BC23-CC5E-4AAA-BCCB-0F2934554520}"/>
                </a:ext>
              </a:extLst>
            </xdr:cNvPr>
            <xdr:cNvGraphicFramePr/>
          </xdr:nvGraphicFramePr>
          <xdr:xfrm>
            <a:off x="0" y="0"/>
            <a:ext cx="0" cy="0"/>
          </xdr:xfrm>
          <a:graphic>
            <a:graphicData uri="http://schemas.microsoft.com/office/drawing/2010/slicer">
              <sle:slicer xmlns:sle="http://schemas.microsoft.com/office/drawing/2010/slicer" name="Tracking Category 1  2"/>
            </a:graphicData>
          </a:graphic>
        </xdr:graphicFrame>
      </mc:Choice>
      <mc:Fallback xmlns="">
        <xdr:sp macro="" textlink="">
          <xdr:nvSpPr>
            <xdr:cNvPr id="0" name=""/>
            <xdr:cNvSpPr>
              <a:spLocks noTextEdit="1"/>
            </xdr:cNvSpPr>
          </xdr:nvSpPr>
          <xdr:spPr>
            <a:xfrm>
              <a:off x="297180" y="190501"/>
              <a:ext cx="1800000" cy="118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769620</xdr:colOff>
      <xdr:row>1</xdr:row>
      <xdr:rowOff>7620</xdr:rowOff>
    </xdr:from>
    <xdr:to>
      <xdr:col>4</xdr:col>
      <xdr:colOff>115980</xdr:colOff>
      <xdr:row>7</xdr:row>
      <xdr:rowOff>98340</xdr:rowOff>
    </xdr:to>
    <mc:AlternateContent xmlns:mc="http://schemas.openxmlformats.org/markup-compatibility/2006" xmlns:a14="http://schemas.microsoft.com/office/drawing/2010/main">
      <mc:Choice Requires="a14">
        <xdr:graphicFrame macro="">
          <xdr:nvGraphicFramePr>
            <xdr:cNvPr id="4" name="Tracking Category 2 ">
              <a:extLst>
                <a:ext uri="{FF2B5EF4-FFF2-40B4-BE49-F238E27FC236}">
                  <a16:creationId xmlns:a16="http://schemas.microsoft.com/office/drawing/2014/main" id="{40500045-55CD-4960-BC3D-7068239E62E0}"/>
                </a:ext>
              </a:extLst>
            </xdr:cNvPr>
            <xdr:cNvGraphicFramePr/>
          </xdr:nvGraphicFramePr>
          <xdr:xfrm>
            <a:off x="0" y="0"/>
            <a:ext cx="0" cy="0"/>
          </xdr:xfrm>
          <a:graphic>
            <a:graphicData uri="http://schemas.microsoft.com/office/drawing/2010/slicer">
              <sle:slicer xmlns:sle="http://schemas.microsoft.com/office/drawing/2010/slicer" name="Tracking Category 2 "/>
            </a:graphicData>
          </a:graphic>
        </xdr:graphicFrame>
      </mc:Choice>
      <mc:Fallback xmlns="">
        <xdr:sp macro="" textlink="">
          <xdr:nvSpPr>
            <xdr:cNvPr id="0" name=""/>
            <xdr:cNvSpPr>
              <a:spLocks noTextEdit="1"/>
            </xdr:cNvSpPr>
          </xdr:nvSpPr>
          <xdr:spPr>
            <a:xfrm>
              <a:off x="2125980" y="190500"/>
              <a:ext cx="1800000" cy="118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45720</xdr:colOff>
      <xdr:row>1</xdr:row>
      <xdr:rowOff>7620</xdr:rowOff>
    </xdr:from>
    <xdr:to>
      <xdr:col>15</xdr:col>
      <xdr:colOff>312420</xdr:colOff>
      <xdr:row>7</xdr:row>
      <xdr:rowOff>98340</xdr:rowOff>
    </xdr:to>
    <mc:AlternateContent xmlns:mc="http://schemas.openxmlformats.org/markup-compatibility/2006" xmlns:a14="http://schemas.microsoft.com/office/drawing/2010/main">
      <mc:Choice Requires="a14">
        <xdr:graphicFrame macro="">
          <xdr:nvGraphicFramePr>
            <xdr:cNvPr id="5" name="Period ">
              <a:extLst>
                <a:ext uri="{FF2B5EF4-FFF2-40B4-BE49-F238E27FC236}">
                  <a16:creationId xmlns:a16="http://schemas.microsoft.com/office/drawing/2014/main" id="{29EC033D-464E-4DC4-89A8-7EC53128CEBE}"/>
                </a:ext>
              </a:extLst>
            </xdr:cNvPr>
            <xdr:cNvGraphicFramePr/>
          </xdr:nvGraphicFramePr>
          <xdr:xfrm>
            <a:off x="0" y="0"/>
            <a:ext cx="0" cy="0"/>
          </xdr:xfrm>
          <a:graphic>
            <a:graphicData uri="http://schemas.microsoft.com/office/drawing/2010/slicer">
              <sle:slicer xmlns:sle="http://schemas.microsoft.com/office/drawing/2010/slicer" name="Period "/>
            </a:graphicData>
          </a:graphic>
        </xdr:graphicFrame>
      </mc:Choice>
      <mc:Fallback xmlns="">
        <xdr:sp macro="" textlink="">
          <xdr:nvSpPr>
            <xdr:cNvPr id="0" name=""/>
            <xdr:cNvSpPr>
              <a:spLocks noTextEdit="1"/>
            </xdr:cNvSpPr>
          </xdr:nvSpPr>
          <xdr:spPr>
            <a:xfrm>
              <a:off x="9425940" y="190500"/>
              <a:ext cx="2095500" cy="118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556260</xdr:colOff>
      <xdr:row>1</xdr:row>
      <xdr:rowOff>15240</xdr:rowOff>
    </xdr:from>
    <xdr:to>
      <xdr:col>9</xdr:col>
      <xdr:colOff>230280</xdr:colOff>
      <xdr:row>7</xdr:row>
      <xdr:rowOff>105960</xdr:rowOff>
    </xdr:to>
    <mc:AlternateContent xmlns:mc="http://schemas.openxmlformats.org/markup-compatibility/2006" xmlns:a14="http://schemas.microsoft.com/office/drawing/2010/main">
      <mc:Choice Requires="a14">
        <xdr:graphicFrame macro="">
          <xdr:nvGraphicFramePr>
            <xdr:cNvPr id="6" name="L1 Group">
              <a:extLst>
                <a:ext uri="{FF2B5EF4-FFF2-40B4-BE49-F238E27FC236}">
                  <a16:creationId xmlns:a16="http://schemas.microsoft.com/office/drawing/2014/main" id="{EBC0C947-6DC9-4779-AEEE-A9A0971D257B}"/>
                </a:ext>
              </a:extLst>
            </xdr:cNvPr>
            <xdr:cNvGraphicFramePr/>
          </xdr:nvGraphicFramePr>
          <xdr:xfrm>
            <a:off x="0" y="0"/>
            <a:ext cx="0" cy="0"/>
          </xdr:xfrm>
          <a:graphic>
            <a:graphicData uri="http://schemas.microsoft.com/office/drawing/2010/slicer">
              <sle:slicer xmlns:sle="http://schemas.microsoft.com/office/drawing/2010/slicer" name="L1 Group"/>
            </a:graphicData>
          </a:graphic>
        </xdr:graphicFrame>
      </mc:Choice>
      <mc:Fallback xmlns="">
        <xdr:sp macro="" textlink="">
          <xdr:nvSpPr>
            <xdr:cNvPr id="0" name=""/>
            <xdr:cNvSpPr>
              <a:spLocks noTextEdit="1"/>
            </xdr:cNvSpPr>
          </xdr:nvSpPr>
          <xdr:spPr>
            <a:xfrm>
              <a:off x="5783580" y="198120"/>
              <a:ext cx="1800000" cy="118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251460</xdr:colOff>
      <xdr:row>1</xdr:row>
      <xdr:rowOff>7620</xdr:rowOff>
    </xdr:from>
    <xdr:to>
      <xdr:col>12</xdr:col>
      <xdr:colOff>24540</xdr:colOff>
      <xdr:row>7</xdr:row>
      <xdr:rowOff>98340</xdr:rowOff>
    </xdr:to>
    <mc:AlternateContent xmlns:mc="http://schemas.openxmlformats.org/markup-compatibility/2006" xmlns:a14="http://schemas.microsoft.com/office/drawing/2010/main">
      <mc:Choice Requires="a14">
        <xdr:graphicFrame macro="">
          <xdr:nvGraphicFramePr>
            <xdr:cNvPr id="7" name="L2 Group">
              <a:extLst>
                <a:ext uri="{FF2B5EF4-FFF2-40B4-BE49-F238E27FC236}">
                  <a16:creationId xmlns:a16="http://schemas.microsoft.com/office/drawing/2014/main" id="{2924CD3A-44E5-4EF4-B098-9B4805658735}"/>
                </a:ext>
              </a:extLst>
            </xdr:cNvPr>
            <xdr:cNvGraphicFramePr/>
          </xdr:nvGraphicFramePr>
          <xdr:xfrm>
            <a:off x="0" y="0"/>
            <a:ext cx="0" cy="0"/>
          </xdr:xfrm>
          <a:graphic>
            <a:graphicData uri="http://schemas.microsoft.com/office/drawing/2010/slicer">
              <sle:slicer xmlns:sle="http://schemas.microsoft.com/office/drawing/2010/slicer" name="L2 Group"/>
            </a:graphicData>
          </a:graphic>
        </xdr:graphicFrame>
      </mc:Choice>
      <mc:Fallback xmlns="">
        <xdr:sp macro="" textlink="">
          <xdr:nvSpPr>
            <xdr:cNvPr id="0" name=""/>
            <xdr:cNvSpPr>
              <a:spLocks noTextEdit="1"/>
            </xdr:cNvSpPr>
          </xdr:nvSpPr>
          <xdr:spPr>
            <a:xfrm>
              <a:off x="7604760" y="190500"/>
              <a:ext cx="1800000" cy="1188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5</xdr:row>
      <xdr:rowOff>34290</xdr:rowOff>
    </xdr:from>
    <xdr:to>
      <xdr:col>8</xdr:col>
      <xdr:colOff>284040</xdr:colOff>
      <xdr:row>20</xdr:row>
      <xdr:rowOff>27090</xdr:rowOff>
    </xdr:to>
    <xdr:graphicFrame macro="">
      <xdr:nvGraphicFramePr>
        <xdr:cNvPr id="9" name="Chart 8">
          <a:extLst>
            <a:ext uri="{FF2B5EF4-FFF2-40B4-BE49-F238E27FC236}">
              <a16:creationId xmlns:a16="http://schemas.microsoft.com/office/drawing/2014/main" id="{CBDA63B1-F899-4C37-8776-AADE38D374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335280</xdr:colOff>
      <xdr:row>5</xdr:row>
      <xdr:rowOff>34290</xdr:rowOff>
    </xdr:from>
    <xdr:to>
      <xdr:col>15</xdr:col>
      <xdr:colOff>604080</xdr:colOff>
      <xdr:row>20</xdr:row>
      <xdr:rowOff>27090</xdr:rowOff>
    </xdr:to>
    <xdr:graphicFrame macro="">
      <xdr:nvGraphicFramePr>
        <xdr:cNvPr id="10" name="Chart 9">
          <a:extLst>
            <a:ext uri="{FF2B5EF4-FFF2-40B4-BE49-F238E27FC236}">
              <a16:creationId xmlns:a16="http://schemas.microsoft.com/office/drawing/2014/main" id="{1A9DEBB3-E4BB-41D9-B39C-F04F7E1163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335280</xdr:colOff>
      <xdr:row>20</xdr:row>
      <xdr:rowOff>87630</xdr:rowOff>
    </xdr:from>
    <xdr:to>
      <xdr:col>15</xdr:col>
      <xdr:colOff>604080</xdr:colOff>
      <xdr:row>35</xdr:row>
      <xdr:rowOff>80430</xdr:rowOff>
    </xdr:to>
    <xdr:graphicFrame macro="">
      <xdr:nvGraphicFramePr>
        <xdr:cNvPr id="11" name="Chart 10">
          <a:extLst>
            <a:ext uri="{FF2B5EF4-FFF2-40B4-BE49-F238E27FC236}">
              <a16:creationId xmlns:a16="http://schemas.microsoft.com/office/drawing/2014/main" id="{4FBF0F76-898D-4B34-885B-3DF3DA2154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82712</xdr:colOff>
      <xdr:row>2</xdr:row>
      <xdr:rowOff>83820</xdr:rowOff>
    </xdr:to>
    <xdr:pic>
      <xdr:nvPicPr>
        <xdr:cNvPr id="13" name="Picture 12">
          <a:extLst>
            <a:ext uri="{FF2B5EF4-FFF2-40B4-BE49-F238E27FC236}">
              <a16:creationId xmlns:a16="http://schemas.microsoft.com/office/drawing/2014/main" id="{B7D2AAFF-50E1-4931-8415-107B491B120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2140112" cy="449580"/>
        </a:xfrm>
        <a:prstGeom prst="rect">
          <a:avLst/>
        </a:prstGeom>
      </xdr:spPr>
    </xdr:pic>
    <xdr:clientData/>
  </xdr:twoCellAnchor>
  <xdr:twoCellAnchor>
    <xdr:from>
      <xdr:col>8</xdr:col>
      <xdr:colOff>335280</xdr:colOff>
      <xdr:row>35</xdr:row>
      <xdr:rowOff>133350</xdr:rowOff>
    </xdr:from>
    <xdr:to>
      <xdr:col>15</xdr:col>
      <xdr:colOff>604080</xdr:colOff>
      <xdr:row>50</xdr:row>
      <xdr:rowOff>126150</xdr:rowOff>
    </xdr:to>
    <xdr:graphicFrame macro="">
      <xdr:nvGraphicFramePr>
        <xdr:cNvPr id="15" name="Chart 14">
          <a:extLst>
            <a:ext uri="{FF2B5EF4-FFF2-40B4-BE49-F238E27FC236}">
              <a16:creationId xmlns:a16="http://schemas.microsoft.com/office/drawing/2014/main" id="{1A668B29-268D-44D4-B182-0DFB71AA3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114300</xdr:colOff>
      <xdr:row>0</xdr:row>
      <xdr:rowOff>106681</xdr:rowOff>
    </xdr:from>
    <xdr:to>
      <xdr:col>20</xdr:col>
      <xdr:colOff>114300</xdr:colOff>
      <xdr:row>9</xdr:row>
      <xdr:rowOff>115981</xdr:rowOff>
    </xdr:to>
    <mc:AlternateContent xmlns:mc="http://schemas.openxmlformats.org/markup-compatibility/2006" xmlns:a14="http://schemas.microsoft.com/office/drawing/2010/main">
      <mc:Choice Requires="a14">
        <xdr:graphicFrame macro="">
          <xdr:nvGraphicFramePr>
            <xdr:cNvPr id="2" name="Tracking Category 1 ">
              <a:extLst>
                <a:ext uri="{FF2B5EF4-FFF2-40B4-BE49-F238E27FC236}">
                  <a16:creationId xmlns:a16="http://schemas.microsoft.com/office/drawing/2014/main" id="{253A3F6F-D64C-432B-AF30-C4C91D57FE81}"/>
                </a:ext>
              </a:extLst>
            </xdr:cNvPr>
            <xdr:cNvGraphicFramePr/>
          </xdr:nvGraphicFramePr>
          <xdr:xfrm>
            <a:off x="0" y="0"/>
            <a:ext cx="0" cy="0"/>
          </xdr:xfrm>
          <a:graphic>
            <a:graphicData uri="http://schemas.microsoft.com/office/drawing/2010/slicer">
              <sle:slicer xmlns:sle="http://schemas.microsoft.com/office/drawing/2010/slicer" name="Tracking Category 1 "/>
            </a:graphicData>
          </a:graphic>
        </xdr:graphicFrame>
      </mc:Choice>
      <mc:Fallback xmlns="">
        <xdr:sp macro="" textlink="">
          <xdr:nvSpPr>
            <xdr:cNvPr id="0" name=""/>
            <xdr:cNvSpPr>
              <a:spLocks noTextEdit="1"/>
            </xdr:cNvSpPr>
          </xdr:nvSpPr>
          <xdr:spPr>
            <a:xfrm>
              <a:off x="9738360" y="106681"/>
              <a:ext cx="1828800" cy="1800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114300</xdr:colOff>
      <xdr:row>9</xdr:row>
      <xdr:rowOff>175260</xdr:rowOff>
    </xdr:from>
    <xdr:to>
      <xdr:col>20</xdr:col>
      <xdr:colOff>114300</xdr:colOff>
      <xdr:row>19</xdr:row>
      <xdr:rowOff>146460</xdr:rowOff>
    </xdr:to>
    <mc:AlternateContent xmlns:mc="http://schemas.openxmlformats.org/markup-compatibility/2006" xmlns:a14="http://schemas.microsoft.com/office/drawing/2010/main">
      <mc:Choice Requires="a14">
        <xdr:graphicFrame macro="">
          <xdr:nvGraphicFramePr>
            <xdr:cNvPr id="3" name="Tracking Category 2  1">
              <a:extLst>
                <a:ext uri="{FF2B5EF4-FFF2-40B4-BE49-F238E27FC236}">
                  <a16:creationId xmlns:a16="http://schemas.microsoft.com/office/drawing/2014/main" id="{F191150F-4067-4E6D-84B3-19FBB47C1367}"/>
                </a:ext>
              </a:extLst>
            </xdr:cNvPr>
            <xdr:cNvGraphicFramePr/>
          </xdr:nvGraphicFramePr>
          <xdr:xfrm>
            <a:off x="0" y="0"/>
            <a:ext cx="0" cy="0"/>
          </xdr:xfrm>
          <a:graphic>
            <a:graphicData uri="http://schemas.microsoft.com/office/drawing/2010/slicer">
              <sle:slicer xmlns:sle="http://schemas.microsoft.com/office/drawing/2010/slicer" name="Tracking Category 2  1"/>
            </a:graphicData>
          </a:graphic>
        </xdr:graphicFrame>
      </mc:Choice>
      <mc:Fallback xmlns="">
        <xdr:sp macro="" textlink="">
          <xdr:nvSpPr>
            <xdr:cNvPr id="0" name=""/>
            <xdr:cNvSpPr>
              <a:spLocks noTextEdit="1"/>
            </xdr:cNvSpPr>
          </xdr:nvSpPr>
          <xdr:spPr>
            <a:xfrm>
              <a:off x="9738360" y="1965960"/>
              <a:ext cx="1828800" cy="180000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114300</xdr:colOff>
      <xdr:row>20</xdr:row>
      <xdr:rowOff>0</xdr:rowOff>
    </xdr:from>
    <xdr:to>
      <xdr:col>20</xdr:col>
      <xdr:colOff>114300</xdr:colOff>
      <xdr:row>30</xdr:row>
      <xdr:rowOff>15240</xdr:rowOff>
    </xdr:to>
    <mc:AlternateContent xmlns:mc="http://schemas.openxmlformats.org/markup-compatibility/2006" xmlns:a14="http://schemas.microsoft.com/office/drawing/2010/main">
      <mc:Choice Requires="a14">
        <xdr:graphicFrame macro="">
          <xdr:nvGraphicFramePr>
            <xdr:cNvPr id="16" name="Period  1">
              <a:extLst>
                <a:ext uri="{FF2B5EF4-FFF2-40B4-BE49-F238E27FC236}">
                  <a16:creationId xmlns:a16="http://schemas.microsoft.com/office/drawing/2014/main" id="{D47EB23F-3AF1-4DB6-A725-DCC39A84D367}"/>
                </a:ext>
              </a:extLst>
            </xdr:cNvPr>
            <xdr:cNvGraphicFramePr/>
          </xdr:nvGraphicFramePr>
          <xdr:xfrm>
            <a:off x="0" y="0"/>
            <a:ext cx="0" cy="0"/>
          </xdr:xfrm>
          <a:graphic>
            <a:graphicData uri="http://schemas.microsoft.com/office/drawing/2010/slicer">
              <sle:slicer xmlns:sle="http://schemas.microsoft.com/office/drawing/2010/slicer" name="Period  1"/>
            </a:graphicData>
          </a:graphic>
        </xdr:graphicFrame>
      </mc:Choice>
      <mc:Fallback xmlns="">
        <xdr:sp macro="" textlink="">
          <xdr:nvSpPr>
            <xdr:cNvPr id="0" name=""/>
            <xdr:cNvSpPr>
              <a:spLocks noTextEdit="1"/>
            </xdr:cNvSpPr>
          </xdr:nvSpPr>
          <xdr:spPr>
            <a:xfrm>
              <a:off x="9738360" y="3802380"/>
              <a:ext cx="1828800" cy="90678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213360</xdr:colOff>
      <xdr:row>20</xdr:row>
      <xdr:rowOff>87630</xdr:rowOff>
    </xdr:from>
    <xdr:to>
      <xdr:col>8</xdr:col>
      <xdr:colOff>289560</xdr:colOff>
      <xdr:row>35</xdr:row>
      <xdr:rowOff>87630</xdr:rowOff>
    </xdr:to>
    <xdr:graphicFrame macro="">
      <xdr:nvGraphicFramePr>
        <xdr:cNvPr id="4" name="Chart 3">
          <a:extLst>
            <a:ext uri="{FF2B5EF4-FFF2-40B4-BE49-F238E27FC236}">
              <a16:creationId xmlns:a16="http://schemas.microsoft.com/office/drawing/2014/main" id="{485D0F49-0E56-4E81-90A1-98B7295C58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213360</xdr:colOff>
      <xdr:row>35</xdr:row>
      <xdr:rowOff>125730</xdr:rowOff>
    </xdr:from>
    <xdr:to>
      <xdr:col>8</xdr:col>
      <xdr:colOff>289560</xdr:colOff>
      <xdr:row>50</xdr:row>
      <xdr:rowOff>125730</xdr:rowOff>
    </xdr:to>
    <xdr:graphicFrame macro="">
      <xdr:nvGraphicFramePr>
        <xdr:cNvPr id="5" name="Chart 4">
          <a:extLst>
            <a:ext uri="{FF2B5EF4-FFF2-40B4-BE49-F238E27FC236}">
              <a16:creationId xmlns:a16="http://schemas.microsoft.com/office/drawing/2014/main" id="{B1CB4A14-6841-4716-8F69-3E1B5906A8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rity-MA" refreshedDate="43791.705763078702" missingItemsLimit="0" createdVersion="6" refreshedVersion="6" minRefreshableVersion="3" recordCount="541" xr:uid="{6E3BE678-2E05-46E8-8168-34FD929D8EFB}">
  <cacheSource type="worksheet">
    <worksheetSource name="tbl_Data"/>
  </cacheSource>
  <cacheFields count="20">
    <cacheField name="Organization Name " numFmtId="49">
      <sharedItems/>
    </cacheField>
    <cacheField name="Account Code " numFmtId="49">
      <sharedItems/>
    </cacheField>
    <cacheField name="Account " numFmtId="49">
      <sharedItems count="32">
        <s v="Sales from Agents"/>
        <s v="Sales from Booking Office"/>
        <s v="Sales from Website"/>
        <s v="Motor Vehicle Expenses"/>
        <s v="Repairs &amp; Maintenance"/>
        <s v="Drinks Sales"/>
        <s v="Food Sales"/>
        <s v="Agents Commission"/>
        <s v="Agents Retainer"/>
        <s v="Bar Staff"/>
        <s v="Booking Office Rent"/>
        <s v="Booking Office Staff"/>
        <s v="Card Processing Fees"/>
        <s v="Drinks"/>
        <s v="Food"/>
        <s v="Waitors"/>
        <s v="Accounts &amp; Tax Fees"/>
        <s v="Advice Fee"/>
        <s v="Bank Account Fee"/>
        <s v="Bank Charges"/>
        <s v="Business Platform Fees"/>
        <s v="Directors' Remuneration"/>
        <s v="Flyers"/>
        <s v="Google Adwords Expenses"/>
        <s v="Posters"/>
        <s v="Promotional Clothing"/>
        <s v="Social Media Expenses"/>
        <s v="Telephone &amp; Internet"/>
        <s v="Use of home"/>
        <s v="Employers National Insurance"/>
        <s v="Pensions Costs"/>
        <s v="Salaries"/>
      </sharedItems>
    </cacheField>
    <cacheField name="Type " numFmtId="49">
      <sharedItems count="4">
        <s v="REVENUE"/>
        <s v="OVERHEADS"/>
        <s v="DIRECTCOSTS"/>
        <s v="EXPENSE"/>
      </sharedItems>
    </cacheField>
    <cacheField name="Reporting Code " numFmtId="49">
      <sharedItems/>
    </cacheField>
    <cacheField name="Reporting Name " numFmtId="49">
      <sharedItems/>
    </cacheField>
    <cacheField name="Description " numFmtId="49">
      <sharedItems/>
    </cacheField>
    <cacheField name="Tracking Category 1 " numFmtId="49">
      <sharedItems count="2">
        <s v="London"/>
        <s v="Unassigned"/>
      </sharedItems>
    </cacheField>
    <cacheField name="Tracking Category 2 " numFmtId="49">
      <sharedItems count="6">
        <s v="Westfield"/>
        <s v="Covent Garden"/>
        <s v="Victoria"/>
        <s v="Unassigned"/>
        <s v="Tower Bridge"/>
        <s v="O2"/>
      </sharedItems>
    </cacheField>
    <cacheField name="Period " numFmtId="49">
      <sharedItems count="8">
        <s v="2019-04-30"/>
        <s v="2019-05-31"/>
        <s v="2019-06-30"/>
        <s v="2019-07-31"/>
        <s v="2019-08-31"/>
        <s v="2019-09-30"/>
        <s v="2019-10-31"/>
        <s v="2019-11-30"/>
      </sharedItems>
    </cacheField>
    <cacheField name="Actual or Budget " numFmtId="49">
      <sharedItems/>
    </cacheField>
    <cacheField name="Org Currency " numFmtId="49">
      <sharedItems/>
    </cacheField>
    <cacheField name="Org Value " numFmtId="49">
      <sharedItems containsSemiMixedTypes="0" containsString="0" containsNumber="1" minValue="0" maxValue="56561.53"/>
    </cacheField>
    <cacheField name="Group Currency " numFmtId="49">
      <sharedItems/>
    </cacheField>
    <cacheField name="Group Value " numFmtId="49">
      <sharedItems containsSemiMixedTypes="0" containsString="0" containsNumber="1" minValue="0" maxValue="56561.53"/>
    </cacheField>
    <cacheField name="Account Match" numFmtId="165">
      <sharedItems containsSemiMixedTypes="0" containsString="0" containsNumber="1" containsInteger="1" minValue="1" maxValue="32"/>
    </cacheField>
    <cacheField name="Sign" numFmtId="0">
      <sharedItems/>
    </cacheField>
    <cacheField name="L1 Group" numFmtId="0">
      <sharedItems count="2">
        <s v="Revenue"/>
        <s v="Expenditure"/>
      </sharedItems>
    </cacheField>
    <cacheField name="L2 Group" numFmtId="0">
      <sharedItems count="3">
        <s v="Revenue"/>
        <s v="Overheads"/>
        <s v="Cost of Sales"/>
      </sharedItems>
    </cacheField>
    <cacheField name="Value" numFmtId="166">
      <sharedItems containsSemiMixedTypes="0" containsString="0" containsNumber="1" minValue="-20000" maxValue="56561.53"/>
    </cacheField>
  </cacheFields>
  <extLst>
    <ext xmlns:x14="http://schemas.microsoft.com/office/spreadsheetml/2009/9/main" uri="{725AE2AE-9491-48be-B2B4-4EB974FC3084}">
      <x14:pivotCacheDefinition pivotCacheId="12884901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1">
  <r>
    <s v="DataDear Theatre GBP"/>
    <s v="201"/>
    <x v="0"/>
    <x v="0"/>
    <s v="REV.TUR.SAL"/>
    <s v="Sales revenue"/>
    <s v="Sales &gt; Sales from Agents"/>
    <x v="0"/>
    <x v="0"/>
    <x v="0"/>
    <s v="Actual"/>
    <s v="GBP"/>
    <n v="2200"/>
    <s v="GBP"/>
    <n v="2200"/>
    <n v="3"/>
    <s v="Positive"/>
    <x v="0"/>
    <x v="0"/>
    <n v="2200"/>
  </r>
  <r>
    <s v="DataDear Theatre GBP"/>
    <s v="201"/>
    <x v="0"/>
    <x v="0"/>
    <s v="REV.TUR.SAL"/>
    <s v="Sales revenue"/>
    <s v="Sales &gt; Sales from Agents"/>
    <x v="0"/>
    <x v="1"/>
    <x v="0"/>
    <s v="Actual"/>
    <s v="GBP"/>
    <n v="7350"/>
    <s v="GBP"/>
    <n v="7350"/>
    <n v="3"/>
    <s v="Positive"/>
    <x v="0"/>
    <x v="0"/>
    <n v="7350"/>
  </r>
  <r>
    <s v="DataDear Theatre GBP"/>
    <s v="201"/>
    <x v="0"/>
    <x v="0"/>
    <s v="REV.TUR.SAL"/>
    <s v="Sales revenue"/>
    <s v="Sales &gt; Sales from Agents"/>
    <x v="0"/>
    <x v="2"/>
    <x v="0"/>
    <s v="Actual"/>
    <s v="GBP"/>
    <n v="7000"/>
    <s v="GBP"/>
    <n v="7000"/>
    <n v="3"/>
    <s v="Positive"/>
    <x v="0"/>
    <x v="0"/>
    <n v="7000"/>
  </r>
  <r>
    <s v="DataDear Theatre GBP"/>
    <s v="201"/>
    <x v="0"/>
    <x v="0"/>
    <s v="REV.TUR.SAL"/>
    <s v="Sales revenue"/>
    <s v="Sales &gt; Sales from Agents"/>
    <x v="1"/>
    <x v="3"/>
    <x v="0"/>
    <s v="Actual"/>
    <s v="GBP"/>
    <n v="0"/>
    <s v="GBP"/>
    <n v="0"/>
    <n v="3"/>
    <s v="Positive"/>
    <x v="0"/>
    <x v="0"/>
    <n v="0"/>
  </r>
  <r>
    <s v="DataDear Theatre GBP"/>
    <s v="202"/>
    <x v="1"/>
    <x v="0"/>
    <s v="REV"/>
    <s v="Revenue"/>
    <s v="Sales &gt; Sales from Booking Office"/>
    <x v="0"/>
    <x v="0"/>
    <x v="0"/>
    <s v="Actual"/>
    <s v="GBP"/>
    <n v="0"/>
    <s v="GBP"/>
    <n v="0"/>
    <n v="4"/>
    <s v="Positive"/>
    <x v="0"/>
    <x v="0"/>
    <n v="0"/>
  </r>
  <r>
    <s v="DataDear Theatre GBP"/>
    <s v="202"/>
    <x v="1"/>
    <x v="0"/>
    <s v="REV"/>
    <s v="Revenue"/>
    <s v="Sales &gt; Sales from Booking Office"/>
    <x v="0"/>
    <x v="1"/>
    <x v="0"/>
    <s v="Actual"/>
    <s v="GBP"/>
    <n v="0"/>
    <s v="GBP"/>
    <n v="0"/>
    <n v="4"/>
    <s v="Positive"/>
    <x v="0"/>
    <x v="0"/>
    <n v="0"/>
  </r>
  <r>
    <s v="DataDear Theatre GBP"/>
    <s v="202"/>
    <x v="1"/>
    <x v="0"/>
    <s v="REV"/>
    <s v="Revenue"/>
    <s v="Sales &gt; Sales from Booking Office"/>
    <x v="0"/>
    <x v="2"/>
    <x v="0"/>
    <s v="Actual"/>
    <s v="GBP"/>
    <n v="0"/>
    <s v="GBP"/>
    <n v="0"/>
    <n v="4"/>
    <s v="Positive"/>
    <x v="0"/>
    <x v="0"/>
    <n v="0"/>
  </r>
  <r>
    <s v="DataDear Theatre GBP"/>
    <s v="202"/>
    <x v="1"/>
    <x v="0"/>
    <s v="REV"/>
    <s v="Revenue"/>
    <s v="Sales &gt; Sales from Booking Office"/>
    <x v="1"/>
    <x v="3"/>
    <x v="0"/>
    <s v="Actual"/>
    <s v="GBP"/>
    <n v="309.05"/>
    <s v="GBP"/>
    <n v="309.05"/>
    <n v="4"/>
    <s v="Positive"/>
    <x v="0"/>
    <x v="0"/>
    <n v="309.05"/>
  </r>
  <r>
    <s v="DataDear Theatre GBP"/>
    <s v="200"/>
    <x v="2"/>
    <x v="0"/>
    <s v="REV"/>
    <s v="Revenue"/>
    <s v="Sales &gt; Sales from Website"/>
    <x v="0"/>
    <x v="0"/>
    <x v="0"/>
    <s v="Actual"/>
    <s v="GBP"/>
    <n v="0"/>
    <s v="GBP"/>
    <n v="0"/>
    <n v="5"/>
    <s v="Positive"/>
    <x v="0"/>
    <x v="0"/>
    <n v="0"/>
  </r>
  <r>
    <s v="DataDear Theatre GBP"/>
    <s v="200"/>
    <x v="2"/>
    <x v="0"/>
    <s v="REV"/>
    <s v="Revenue"/>
    <s v="Sales &gt; Sales from Website"/>
    <x v="0"/>
    <x v="1"/>
    <x v="0"/>
    <s v="Actual"/>
    <s v="GBP"/>
    <n v="0"/>
    <s v="GBP"/>
    <n v="0"/>
    <n v="5"/>
    <s v="Positive"/>
    <x v="0"/>
    <x v="0"/>
    <n v="0"/>
  </r>
  <r>
    <s v="DataDear Theatre GBP"/>
    <s v="200"/>
    <x v="2"/>
    <x v="0"/>
    <s v="REV"/>
    <s v="Revenue"/>
    <s v="Sales &gt; Sales from Website"/>
    <x v="0"/>
    <x v="2"/>
    <x v="0"/>
    <s v="Actual"/>
    <s v="GBP"/>
    <n v="0"/>
    <s v="GBP"/>
    <n v="0"/>
    <n v="5"/>
    <s v="Positive"/>
    <x v="0"/>
    <x v="0"/>
    <n v="0"/>
  </r>
  <r>
    <s v="DataDear Theatre GBP"/>
    <s v="200"/>
    <x v="2"/>
    <x v="0"/>
    <s v="REV"/>
    <s v="Revenue"/>
    <s v="Sales &gt; Sales from Website"/>
    <x v="1"/>
    <x v="3"/>
    <x v="0"/>
    <s v="Actual"/>
    <s v="GBP"/>
    <n v="56561.53"/>
    <s v="GBP"/>
    <n v="56561.53"/>
    <n v="5"/>
    <s v="Positive"/>
    <x v="0"/>
    <x v="0"/>
    <n v="56561.53"/>
  </r>
  <r>
    <s v="DataDear Theatre GBP"/>
    <s v="449"/>
    <x v="3"/>
    <x v="1"/>
    <s v="EXP"/>
    <s v=""/>
    <s v="iRIS 3"/>
    <x v="0"/>
    <x v="0"/>
    <x v="0"/>
    <s v="Actual"/>
    <s v="GBP"/>
    <n v="0"/>
    <s v="GBP"/>
    <n v="0"/>
    <n v="27"/>
    <s v="Negative"/>
    <x v="1"/>
    <x v="1"/>
    <n v="0"/>
  </r>
  <r>
    <s v="DataDear Theatre GBP"/>
    <s v="449"/>
    <x v="3"/>
    <x v="1"/>
    <s v="EXP"/>
    <s v=""/>
    <s v="iRIS 3"/>
    <x v="0"/>
    <x v="1"/>
    <x v="0"/>
    <s v="Actual"/>
    <s v="GBP"/>
    <n v="0"/>
    <s v="GBP"/>
    <n v="0"/>
    <n v="27"/>
    <s v="Negative"/>
    <x v="1"/>
    <x v="1"/>
    <n v="0"/>
  </r>
  <r>
    <s v="DataDear Theatre GBP"/>
    <s v="449"/>
    <x v="3"/>
    <x v="1"/>
    <s v="EXP"/>
    <s v=""/>
    <s v="iRIS 3"/>
    <x v="0"/>
    <x v="2"/>
    <x v="0"/>
    <s v="Actual"/>
    <s v="GBP"/>
    <n v="0"/>
    <s v="GBP"/>
    <n v="0"/>
    <n v="27"/>
    <s v="Negative"/>
    <x v="1"/>
    <x v="1"/>
    <n v="0"/>
  </r>
  <r>
    <s v="DataDear Theatre GBP"/>
    <s v="449"/>
    <x v="3"/>
    <x v="1"/>
    <s v="EXP"/>
    <s v=""/>
    <s v="iRIS 3"/>
    <x v="1"/>
    <x v="3"/>
    <x v="0"/>
    <s v="Actual"/>
    <s v="GBP"/>
    <n v="10000"/>
    <s v="GBP"/>
    <n v="10000"/>
    <n v="27"/>
    <s v="Negative"/>
    <x v="1"/>
    <x v="1"/>
    <n v="-10000"/>
  </r>
  <r>
    <s v="DataDear Theatre GBP"/>
    <s v="201"/>
    <x v="0"/>
    <x v="0"/>
    <s v="REV.TUR.SAL"/>
    <s v="Sales revenue"/>
    <s v="Sales &gt; Sales from Agents"/>
    <x v="0"/>
    <x v="0"/>
    <x v="1"/>
    <s v="Actual"/>
    <s v="GBP"/>
    <n v="2000"/>
    <s v="GBP"/>
    <n v="2000"/>
    <n v="3"/>
    <s v="Positive"/>
    <x v="0"/>
    <x v="0"/>
    <n v="2000"/>
  </r>
  <r>
    <s v="DataDear Theatre GBP"/>
    <s v="201"/>
    <x v="0"/>
    <x v="0"/>
    <s v="REV.TUR.SAL"/>
    <s v="Sales revenue"/>
    <s v="Sales &gt; Sales from Agents"/>
    <x v="0"/>
    <x v="4"/>
    <x v="1"/>
    <s v="Actual"/>
    <s v="GBP"/>
    <n v="0"/>
    <s v="GBP"/>
    <n v="0"/>
    <n v="3"/>
    <s v="Positive"/>
    <x v="0"/>
    <x v="0"/>
    <n v="0"/>
  </r>
  <r>
    <s v="DataDear Theatre GBP"/>
    <s v="201"/>
    <x v="0"/>
    <x v="0"/>
    <s v="REV.TUR.SAL"/>
    <s v="Sales revenue"/>
    <s v="Sales &gt; Sales from Agents"/>
    <x v="0"/>
    <x v="5"/>
    <x v="1"/>
    <s v="Actual"/>
    <s v="GBP"/>
    <n v="0"/>
    <s v="GBP"/>
    <n v="0"/>
    <n v="3"/>
    <s v="Positive"/>
    <x v="0"/>
    <x v="0"/>
    <n v="0"/>
  </r>
  <r>
    <s v="DataDear Theatre GBP"/>
    <s v="201"/>
    <x v="0"/>
    <x v="0"/>
    <s v="REV.TUR.SAL"/>
    <s v="Sales revenue"/>
    <s v="Sales &gt; Sales from Agents"/>
    <x v="1"/>
    <x v="3"/>
    <x v="1"/>
    <s v="Actual"/>
    <s v="GBP"/>
    <n v="22450"/>
    <s v="GBP"/>
    <n v="22450"/>
    <n v="3"/>
    <s v="Positive"/>
    <x v="0"/>
    <x v="0"/>
    <n v="22450"/>
  </r>
  <r>
    <s v="DataDear Theatre GBP"/>
    <s v="200"/>
    <x v="2"/>
    <x v="0"/>
    <s v="REV"/>
    <s v="Revenue"/>
    <s v="Sales &gt; Sales from Website"/>
    <x v="0"/>
    <x v="0"/>
    <x v="1"/>
    <s v="Actual"/>
    <s v="GBP"/>
    <n v="0"/>
    <s v="GBP"/>
    <n v="0"/>
    <n v="5"/>
    <s v="Positive"/>
    <x v="0"/>
    <x v="0"/>
    <n v="0"/>
  </r>
  <r>
    <s v="DataDear Theatre GBP"/>
    <s v="200"/>
    <x v="2"/>
    <x v="0"/>
    <s v="REV"/>
    <s v="Revenue"/>
    <s v="Sales &gt; Sales from Website"/>
    <x v="0"/>
    <x v="4"/>
    <x v="1"/>
    <s v="Actual"/>
    <s v="GBP"/>
    <n v="200"/>
    <s v="GBP"/>
    <n v="200"/>
    <n v="5"/>
    <s v="Positive"/>
    <x v="0"/>
    <x v="0"/>
    <n v="200"/>
  </r>
  <r>
    <s v="DataDear Theatre GBP"/>
    <s v="200"/>
    <x v="2"/>
    <x v="0"/>
    <s v="REV"/>
    <s v="Revenue"/>
    <s v="Sales &gt; Sales from Website"/>
    <x v="0"/>
    <x v="5"/>
    <x v="1"/>
    <s v="Actual"/>
    <s v="GBP"/>
    <n v="500"/>
    <s v="GBP"/>
    <n v="500"/>
    <n v="5"/>
    <s v="Positive"/>
    <x v="0"/>
    <x v="0"/>
    <n v="500"/>
  </r>
  <r>
    <s v="DataDear Theatre GBP"/>
    <s v="200"/>
    <x v="2"/>
    <x v="0"/>
    <s v="REV"/>
    <s v="Revenue"/>
    <s v="Sales &gt; Sales from Website"/>
    <x v="1"/>
    <x v="3"/>
    <x v="1"/>
    <s v="Actual"/>
    <s v="GBP"/>
    <n v="0"/>
    <s v="GBP"/>
    <n v="0"/>
    <n v="5"/>
    <s v="Positive"/>
    <x v="0"/>
    <x v="0"/>
    <n v="0"/>
  </r>
  <r>
    <s v="DataDear Theatre GBP"/>
    <s v="473"/>
    <x v="4"/>
    <x v="1"/>
    <s v="EXP"/>
    <s v=""/>
    <s v="iRIS 3"/>
    <x v="0"/>
    <x v="0"/>
    <x v="1"/>
    <s v="Actual"/>
    <s v="GBP"/>
    <n v="0"/>
    <s v="GBP"/>
    <n v="0"/>
    <n v="29"/>
    <s v="Negative"/>
    <x v="1"/>
    <x v="1"/>
    <n v="0"/>
  </r>
  <r>
    <s v="DataDear Theatre GBP"/>
    <s v="473"/>
    <x v="4"/>
    <x v="1"/>
    <s v="EXP"/>
    <s v=""/>
    <s v="iRIS 3"/>
    <x v="0"/>
    <x v="4"/>
    <x v="1"/>
    <s v="Actual"/>
    <s v="GBP"/>
    <n v="0"/>
    <s v="GBP"/>
    <n v="0"/>
    <n v="29"/>
    <s v="Negative"/>
    <x v="1"/>
    <x v="1"/>
    <n v="0"/>
  </r>
  <r>
    <s v="DataDear Theatre GBP"/>
    <s v="473"/>
    <x v="4"/>
    <x v="1"/>
    <s v="EXP"/>
    <s v=""/>
    <s v="iRIS 3"/>
    <x v="0"/>
    <x v="5"/>
    <x v="1"/>
    <s v="Actual"/>
    <s v="GBP"/>
    <n v="0"/>
    <s v="GBP"/>
    <n v="0"/>
    <n v="29"/>
    <s v="Negative"/>
    <x v="1"/>
    <x v="1"/>
    <n v="0"/>
  </r>
  <r>
    <s v="DataDear Theatre GBP"/>
    <s v="473"/>
    <x v="4"/>
    <x v="1"/>
    <s v="EXP"/>
    <s v=""/>
    <s v="iRIS 3"/>
    <x v="1"/>
    <x v="3"/>
    <x v="1"/>
    <s v="Actual"/>
    <s v="GBP"/>
    <n v="20000"/>
    <s v="GBP"/>
    <n v="20000"/>
    <n v="29"/>
    <s v="Negative"/>
    <x v="1"/>
    <x v="1"/>
    <n v="-20000"/>
  </r>
  <r>
    <s v="DataDear Theatre GBP"/>
    <s v="204"/>
    <x v="5"/>
    <x v="0"/>
    <s v="REV"/>
    <s v="Revenue"/>
    <s v="Sales &gt; Drinks"/>
    <x v="0"/>
    <x v="0"/>
    <x v="2"/>
    <s v="Actual"/>
    <s v="GBP"/>
    <n v="1100"/>
    <s v="GBP"/>
    <n v="1100"/>
    <n v="1"/>
    <s v="Positive"/>
    <x v="0"/>
    <x v="0"/>
    <n v="1100"/>
  </r>
  <r>
    <s v="DataDear Theatre GBP"/>
    <s v="204"/>
    <x v="5"/>
    <x v="0"/>
    <s v="REV"/>
    <s v="Revenue"/>
    <s v="Sales &gt; Drinks"/>
    <x v="0"/>
    <x v="1"/>
    <x v="2"/>
    <s v="Actual"/>
    <s v="GBP"/>
    <n v="1650"/>
    <s v="GBP"/>
    <n v="1650"/>
    <n v="1"/>
    <s v="Positive"/>
    <x v="0"/>
    <x v="0"/>
    <n v="1650"/>
  </r>
  <r>
    <s v="DataDear Theatre GBP"/>
    <s v="204"/>
    <x v="5"/>
    <x v="0"/>
    <s v="REV"/>
    <s v="Revenue"/>
    <s v="Sales &gt; Drinks"/>
    <x v="0"/>
    <x v="4"/>
    <x v="2"/>
    <s v="Actual"/>
    <s v="GBP"/>
    <n v="1512.5"/>
    <s v="GBP"/>
    <n v="1512.5"/>
    <n v="1"/>
    <s v="Positive"/>
    <x v="0"/>
    <x v="0"/>
    <n v="1512.5"/>
  </r>
  <r>
    <s v="DataDear Theatre GBP"/>
    <s v="204"/>
    <x v="5"/>
    <x v="0"/>
    <s v="REV"/>
    <s v="Revenue"/>
    <s v="Sales &gt; Drinks"/>
    <x v="0"/>
    <x v="2"/>
    <x v="2"/>
    <s v="Actual"/>
    <s v="GBP"/>
    <n v="1466.67"/>
    <s v="GBP"/>
    <n v="1466.67"/>
    <n v="1"/>
    <s v="Positive"/>
    <x v="0"/>
    <x v="0"/>
    <n v="1466.67"/>
  </r>
  <r>
    <s v="DataDear Theatre GBP"/>
    <s v="204"/>
    <x v="5"/>
    <x v="0"/>
    <s v="REV"/>
    <s v="Revenue"/>
    <s v="Sales &gt; Drinks"/>
    <x v="0"/>
    <x v="5"/>
    <x v="2"/>
    <s v="Actual"/>
    <s v="GBP"/>
    <n v="1833.33"/>
    <s v="GBP"/>
    <n v="1833.33"/>
    <n v="1"/>
    <s v="Positive"/>
    <x v="0"/>
    <x v="0"/>
    <n v="1833.33"/>
  </r>
  <r>
    <s v="DataDear Theatre GBP"/>
    <s v="204"/>
    <x v="5"/>
    <x v="0"/>
    <s v="REV"/>
    <s v="Revenue"/>
    <s v="Sales &gt; Drinks"/>
    <x v="1"/>
    <x v="3"/>
    <x v="2"/>
    <s v="Actual"/>
    <s v="GBP"/>
    <n v="0"/>
    <s v="GBP"/>
    <n v="0"/>
    <n v="1"/>
    <s v="Positive"/>
    <x v="0"/>
    <x v="0"/>
    <n v="0"/>
  </r>
  <r>
    <s v="DataDear Theatre GBP"/>
    <s v="203"/>
    <x v="6"/>
    <x v="0"/>
    <s v="REV"/>
    <s v="Revenue"/>
    <s v="Sales &gt; Food"/>
    <x v="0"/>
    <x v="0"/>
    <x v="2"/>
    <s v="Actual"/>
    <s v="GBP"/>
    <n v="916.67"/>
    <s v="GBP"/>
    <n v="916.67"/>
    <n v="2"/>
    <s v="Positive"/>
    <x v="0"/>
    <x v="0"/>
    <n v="916.67"/>
  </r>
  <r>
    <s v="DataDear Theatre GBP"/>
    <s v="203"/>
    <x v="6"/>
    <x v="0"/>
    <s v="REV"/>
    <s v="Revenue"/>
    <s v="Sales &gt; Food"/>
    <x v="0"/>
    <x v="1"/>
    <x v="2"/>
    <s v="Actual"/>
    <s v="GBP"/>
    <n v="779.17"/>
    <s v="GBP"/>
    <n v="779.17"/>
    <n v="2"/>
    <s v="Positive"/>
    <x v="0"/>
    <x v="0"/>
    <n v="779.17"/>
  </r>
  <r>
    <s v="DataDear Theatre GBP"/>
    <s v="203"/>
    <x v="6"/>
    <x v="0"/>
    <s v="REV"/>
    <s v="Revenue"/>
    <s v="Sales &gt; Food"/>
    <x v="0"/>
    <x v="4"/>
    <x v="2"/>
    <s v="Actual"/>
    <s v="GBP"/>
    <n v="825"/>
    <s v="GBP"/>
    <n v="825"/>
    <n v="2"/>
    <s v="Positive"/>
    <x v="0"/>
    <x v="0"/>
    <n v="825"/>
  </r>
  <r>
    <s v="DataDear Theatre GBP"/>
    <s v="203"/>
    <x v="6"/>
    <x v="0"/>
    <s v="REV"/>
    <s v="Revenue"/>
    <s v="Sales &gt; Food"/>
    <x v="0"/>
    <x v="2"/>
    <x v="2"/>
    <s v="Actual"/>
    <s v="GBP"/>
    <n v="733.33"/>
    <s v="GBP"/>
    <n v="733.33"/>
    <n v="2"/>
    <s v="Positive"/>
    <x v="0"/>
    <x v="0"/>
    <n v="733.33"/>
  </r>
  <r>
    <s v="DataDear Theatre GBP"/>
    <s v="203"/>
    <x v="6"/>
    <x v="0"/>
    <s v="REV"/>
    <s v="Revenue"/>
    <s v="Sales &gt; Food"/>
    <x v="0"/>
    <x v="5"/>
    <x v="2"/>
    <s v="Actual"/>
    <s v="GBP"/>
    <n v="586.66999999999996"/>
    <s v="GBP"/>
    <n v="586.66999999999996"/>
    <n v="2"/>
    <s v="Positive"/>
    <x v="0"/>
    <x v="0"/>
    <n v="586.66999999999996"/>
  </r>
  <r>
    <s v="DataDear Theatre GBP"/>
    <s v="203"/>
    <x v="6"/>
    <x v="0"/>
    <s v="REV"/>
    <s v="Revenue"/>
    <s v="Sales &gt; Food"/>
    <x v="1"/>
    <x v="3"/>
    <x v="2"/>
    <s v="Actual"/>
    <s v="GBP"/>
    <n v="0"/>
    <s v="GBP"/>
    <n v="0"/>
    <n v="2"/>
    <s v="Positive"/>
    <x v="0"/>
    <x v="0"/>
    <n v="0"/>
  </r>
  <r>
    <s v="DataDear Theatre GBP"/>
    <s v="201"/>
    <x v="0"/>
    <x v="0"/>
    <s v="REV.TUR.SAL"/>
    <s v="Sales revenue"/>
    <s v="Sales &gt; Sales from Agents"/>
    <x v="0"/>
    <x v="0"/>
    <x v="2"/>
    <s v="Actual"/>
    <s v="GBP"/>
    <n v="0"/>
    <s v="GBP"/>
    <n v="0"/>
    <n v="3"/>
    <s v="Positive"/>
    <x v="0"/>
    <x v="0"/>
    <n v="0"/>
  </r>
  <r>
    <s v="DataDear Theatre GBP"/>
    <s v="201"/>
    <x v="0"/>
    <x v="0"/>
    <s v="REV.TUR.SAL"/>
    <s v="Sales revenue"/>
    <s v="Sales &gt; Sales from Agents"/>
    <x v="0"/>
    <x v="1"/>
    <x v="2"/>
    <s v="Actual"/>
    <s v="GBP"/>
    <n v="3841.67"/>
    <s v="GBP"/>
    <n v="3841.67"/>
    <n v="3"/>
    <s v="Positive"/>
    <x v="0"/>
    <x v="0"/>
    <n v="3841.67"/>
  </r>
  <r>
    <s v="DataDear Theatre GBP"/>
    <s v="201"/>
    <x v="0"/>
    <x v="0"/>
    <s v="REV.TUR.SAL"/>
    <s v="Sales revenue"/>
    <s v="Sales &gt; Sales from Agents"/>
    <x v="0"/>
    <x v="4"/>
    <x v="2"/>
    <s v="Actual"/>
    <s v="GBP"/>
    <n v="3800"/>
    <s v="GBP"/>
    <n v="3800"/>
    <n v="3"/>
    <s v="Positive"/>
    <x v="0"/>
    <x v="0"/>
    <n v="3800"/>
  </r>
  <r>
    <s v="DataDear Theatre GBP"/>
    <s v="201"/>
    <x v="0"/>
    <x v="0"/>
    <s v="REV.TUR.SAL"/>
    <s v="Sales revenue"/>
    <s v="Sales &gt; Sales from Agents"/>
    <x v="0"/>
    <x v="2"/>
    <x v="2"/>
    <s v="Actual"/>
    <s v="GBP"/>
    <n v="3966.67"/>
    <s v="GBP"/>
    <n v="3966.67"/>
    <n v="3"/>
    <s v="Positive"/>
    <x v="0"/>
    <x v="0"/>
    <n v="3966.67"/>
  </r>
  <r>
    <s v="DataDear Theatre GBP"/>
    <s v="201"/>
    <x v="0"/>
    <x v="0"/>
    <s v="REV.TUR.SAL"/>
    <s v="Sales revenue"/>
    <s v="Sales &gt; Sales from Agents"/>
    <x v="0"/>
    <x v="5"/>
    <x v="2"/>
    <s v="Actual"/>
    <s v="GBP"/>
    <n v="6166.67"/>
    <s v="GBP"/>
    <n v="6166.67"/>
    <n v="3"/>
    <s v="Positive"/>
    <x v="0"/>
    <x v="0"/>
    <n v="6166.67"/>
  </r>
  <r>
    <s v="DataDear Theatre GBP"/>
    <s v="201"/>
    <x v="0"/>
    <x v="0"/>
    <s v="REV.TUR.SAL"/>
    <s v="Sales revenue"/>
    <s v="Sales &gt; Sales from Agents"/>
    <x v="1"/>
    <x v="3"/>
    <x v="2"/>
    <s v="Actual"/>
    <s v="GBP"/>
    <n v="0"/>
    <s v="GBP"/>
    <n v="0"/>
    <n v="3"/>
    <s v="Positive"/>
    <x v="0"/>
    <x v="0"/>
    <n v="0"/>
  </r>
  <r>
    <s v="DataDear Theatre GBP"/>
    <s v="202"/>
    <x v="1"/>
    <x v="0"/>
    <s v="REV"/>
    <s v="Revenue"/>
    <s v="Sales &gt; Sales from Booking Office"/>
    <x v="0"/>
    <x v="0"/>
    <x v="2"/>
    <s v="Actual"/>
    <s v="GBP"/>
    <n v="2750"/>
    <s v="GBP"/>
    <n v="2750"/>
    <n v="4"/>
    <s v="Positive"/>
    <x v="0"/>
    <x v="0"/>
    <n v="2750"/>
  </r>
  <r>
    <s v="DataDear Theatre GBP"/>
    <s v="202"/>
    <x v="1"/>
    <x v="0"/>
    <s v="REV"/>
    <s v="Revenue"/>
    <s v="Sales &gt; Sales from Booking Office"/>
    <x v="0"/>
    <x v="1"/>
    <x v="2"/>
    <s v="Actual"/>
    <s v="GBP"/>
    <n v="2625"/>
    <s v="GBP"/>
    <n v="2625"/>
    <n v="4"/>
    <s v="Positive"/>
    <x v="0"/>
    <x v="0"/>
    <n v="2625"/>
  </r>
  <r>
    <s v="DataDear Theatre GBP"/>
    <s v="202"/>
    <x v="1"/>
    <x v="0"/>
    <s v="REV"/>
    <s v="Revenue"/>
    <s v="Sales &gt; Sales from Booking Office"/>
    <x v="0"/>
    <x v="4"/>
    <x v="2"/>
    <s v="Actual"/>
    <s v="GBP"/>
    <n v="2562.5"/>
    <s v="GBP"/>
    <n v="2562.5"/>
    <n v="4"/>
    <s v="Positive"/>
    <x v="0"/>
    <x v="0"/>
    <n v="2562.5"/>
  </r>
  <r>
    <s v="DataDear Theatre GBP"/>
    <s v="202"/>
    <x v="1"/>
    <x v="0"/>
    <s v="REV"/>
    <s v="Revenue"/>
    <s v="Sales &gt; Sales from Booking Office"/>
    <x v="0"/>
    <x v="2"/>
    <x v="2"/>
    <s v="Actual"/>
    <s v="GBP"/>
    <n v="2500"/>
    <s v="GBP"/>
    <n v="2500"/>
    <n v="4"/>
    <s v="Positive"/>
    <x v="0"/>
    <x v="0"/>
    <n v="2500"/>
  </r>
  <r>
    <s v="DataDear Theatre GBP"/>
    <s v="202"/>
    <x v="1"/>
    <x v="0"/>
    <s v="REV"/>
    <s v="Revenue"/>
    <s v="Sales &gt; Sales from Booking Office"/>
    <x v="0"/>
    <x v="5"/>
    <x v="2"/>
    <s v="Actual"/>
    <s v="GBP"/>
    <n v="2687.5"/>
    <s v="GBP"/>
    <n v="2687.5"/>
    <n v="4"/>
    <s v="Positive"/>
    <x v="0"/>
    <x v="0"/>
    <n v="2687.5"/>
  </r>
  <r>
    <s v="DataDear Theatre GBP"/>
    <s v="202"/>
    <x v="1"/>
    <x v="0"/>
    <s v="REV"/>
    <s v="Revenue"/>
    <s v="Sales &gt; Sales from Booking Office"/>
    <x v="1"/>
    <x v="3"/>
    <x v="2"/>
    <s v="Actual"/>
    <s v="GBP"/>
    <n v="333.32"/>
    <s v="GBP"/>
    <n v="333.32"/>
    <n v="4"/>
    <s v="Positive"/>
    <x v="0"/>
    <x v="0"/>
    <n v="333.32"/>
  </r>
  <r>
    <s v="DataDear Theatre GBP"/>
    <s v="200"/>
    <x v="2"/>
    <x v="0"/>
    <s v="REV"/>
    <s v="Revenue"/>
    <s v="Sales &gt; Sales from Website"/>
    <x v="0"/>
    <x v="0"/>
    <x v="2"/>
    <s v="Actual"/>
    <s v="GBP"/>
    <n v="500"/>
    <s v="GBP"/>
    <n v="500"/>
    <n v="5"/>
    <s v="Positive"/>
    <x v="0"/>
    <x v="0"/>
    <n v="500"/>
  </r>
  <r>
    <s v="DataDear Theatre GBP"/>
    <s v="200"/>
    <x v="2"/>
    <x v="0"/>
    <s v="REV"/>
    <s v="Revenue"/>
    <s v="Sales &gt; Sales from Website"/>
    <x v="0"/>
    <x v="1"/>
    <x v="2"/>
    <s v="Actual"/>
    <s v="GBP"/>
    <n v="200"/>
    <s v="GBP"/>
    <n v="200"/>
    <n v="5"/>
    <s v="Positive"/>
    <x v="0"/>
    <x v="0"/>
    <n v="200"/>
  </r>
  <r>
    <s v="DataDear Theatre GBP"/>
    <s v="200"/>
    <x v="2"/>
    <x v="0"/>
    <s v="REV"/>
    <s v="Revenue"/>
    <s v="Sales &gt; Sales from Website"/>
    <x v="0"/>
    <x v="4"/>
    <x v="2"/>
    <s v="Actual"/>
    <s v="GBP"/>
    <n v="0"/>
    <s v="GBP"/>
    <n v="0"/>
    <n v="5"/>
    <s v="Positive"/>
    <x v="0"/>
    <x v="0"/>
    <n v="0"/>
  </r>
  <r>
    <s v="DataDear Theatre GBP"/>
    <s v="200"/>
    <x v="2"/>
    <x v="0"/>
    <s v="REV"/>
    <s v="Revenue"/>
    <s v="Sales &gt; Sales from Website"/>
    <x v="0"/>
    <x v="2"/>
    <x v="2"/>
    <s v="Actual"/>
    <s v="GBP"/>
    <n v="0"/>
    <s v="GBP"/>
    <n v="0"/>
    <n v="5"/>
    <s v="Positive"/>
    <x v="0"/>
    <x v="0"/>
    <n v="0"/>
  </r>
  <r>
    <s v="DataDear Theatre GBP"/>
    <s v="200"/>
    <x v="2"/>
    <x v="0"/>
    <s v="REV"/>
    <s v="Revenue"/>
    <s v="Sales &gt; Sales from Website"/>
    <x v="0"/>
    <x v="5"/>
    <x v="2"/>
    <s v="Actual"/>
    <s v="GBP"/>
    <n v="0"/>
    <s v="GBP"/>
    <n v="0"/>
    <n v="5"/>
    <s v="Positive"/>
    <x v="0"/>
    <x v="0"/>
    <n v="0"/>
  </r>
  <r>
    <s v="DataDear Theatre GBP"/>
    <s v="200"/>
    <x v="2"/>
    <x v="0"/>
    <s v="REV"/>
    <s v="Revenue"/>
    <s v="Sales &gt; Sales from Website"/>
    <x v="1"/>
    <x v="3"/>
    <x v="2"/>
    <s v="Actual"/>
    <s v="GBP"/>
    <n v="16820"/>
    <s v="GBP"/>
    <n v="16820"/>
    <n v="5"/>
    <s v="Positive"/>
    <x v="0"/>
    <x v="0"/>
    <n v="16820"/>
  </r>
  <r>
    <s v="DataDear Theatre GBP"/>
    <s v="360"/>
    <x v="7"/>
    <x v="2"/>
    <s v="EXP"/>
    <s v="Expense"/>
    <s v="Agent Costs &gt; Agents Commission"/>
    <x v="0"/>
    <x v="0"/>
    <x v="2"/>
    <s v="Actual"/>
    <s v="GBP"/>
    <n v="1166.67"/>
    <s v="GBP"/>
    <n v="1166.67"/>
    <n v="6"/>
    <s v="Negative"/>
    <x v="1"/>
    <x v="2"/>
    <n v="-1166.67"/>
  </r>
  <r>
    <s v="DataDear Theatre GBP"/>
    <s v="360"/>
    <x v="7"/>
    <x v="2"/>
    <s v="EXP"/>
    <s v="Expense"/>
    <s v="Agent Costs &gt; Agents Commission"/>
    <x v="0"/>
    <x v="1"/>
    <x v="2"/>
    <s v="Actual"/>
    <s v="GBP"/>
    <n v="1000"/>
    <s v="GBP"/>
    <n v="1000"/>
    <n v="6"/>
    <s v="Negative"/>
    <x v="1"/>
    <x v="2"/>
    <n v="-1000"/>
  </r>
  <r>
    <s v="DataDear Theatre GBP"/>
    <s v="360"/>
    <x v="7"/>
    <x v="2"/>
    <s v="EXP"/>
    <s v="Expense"/>
    <s v="Agent Costs &gt; Agents Commission"/>
    <x v="0"/>
    <x v="4"/>
    <x v="2"/>
    <s v="Actual"/>
    <s v="GBP"/>
    <n v="916.67"/>
    <s v="GBP"/>
    <n v="916.67"/>
    <n v="6"/>
    <s v="Negative"/>
    <x v="1"/>
    <x v="2"/>
    <n v="-916.67"/>
  </r>
  <r>
    <s v="DataDear Theatre GBP"/>
    <s v="360"/>
    <x v="7"/>
    <x v="2"/>
    <s v="EXP"/>
    <s v="Expense"/>
    <s v="Agent Costs &gt; Agents Commission"/>
    <x v="0"/>
    <x v="2"/>
    <x v="2"/>
    <s v="Actual"/>
    <s v="GBP"/>
    <n v="833.33"/>
    <s v="GBP"/>
    <n v="833.33"/>
    <n v="6"/>
    <s v="Negative"/>
    <x v="1"/>
    <x v="2"/>
    <n v="-833.33"/>
  </r>
  <r>
    <s v="DataDear Theatre GBP"/>
    <s v="360"/>
    <x v="7"/>
    <x v="2"/>
    <s v="EXP"/>
    <s v="Expense"/>
    <s v="Agent Costs &gt; Agents Commission"/>
    <x v="0"/>
    <x v="5"/>
    <x v="2"/>
    <s v="Actual"/>
    <s v="GBP"/>
    <n v="1083.33"/>
    <s v="GBP"/>
    <n v="1083.33"/>
    <n v="6"/>
    <s v="Negative"/>
    <x v="1"/>
    <x v="2"/>
    <n v="-1083.33"/>
  </r>
  <r>
    <s v="DataDear Theatre GBP"/>
    <s v="360"/>
    <x v="7"/>
    <x v="2"/>
    <s v="EXP"/>
    <s v="Expense"/>
    <s v="Agent Costs &gt; Agents Commission"/>
    <x v="1"/>
    <x v="3"/>
    <x v="2"/>
    <s v="Actual"/>
    <s v="GBP"/>
    <n v="0"/>
    <s v="GBP"/>
    <n v="0"/>
    <n v="6"/>
    <s v="Negative"/>
    <x v="1"/>
    <x v="2"/>
    <n v="0"/>
  </r>
  <r>
    <s v="DataDear Theatre GBP"/>
    <s v="361"/>
    <x v="8"/>
    <x v="2"/>
    <s v="EXP"/>
    <s v="Expense"/>
    <s v="Agent Costs &gt; Agents Retainer"/>
    <x v="0"/>
    <x v="0"/>
    <x v="2"/>
    <s v="Actual"/>
    <s v="GBP"/>
    <n v="416.67"/>
    <s v="GBP"/>
    <n v="416.67"/>
    <n v="7"/>
    <s v="Negative"/>
    <x v="1"/>
    <x v="2"/>
    <n v="-416.67"/>
  </r>
  <r>
    <s v="DataDear Theatre GBP"/>
    <s v="361"/>
    <x v="8"/>
    <x v="2"/>
    <s v="EXP"/>
    <s v="Expense"/>
    <s v="Agent Costs &gt; Agents Retainer"/>
    <x v="0"/>
    <x v="1"/>
    <x v="2"/>
    <s v="Actual"/>
    <s v="GBP"/>
    <n v="416.67"/>
    <s v="GBP"/>
    <n v="416.67"/>
    <n v="7"/>
    <s v="Negative"/>
    <x v="1"/>
    <x v="2"/>
    <n v="-416.67"/>
  </r>
  <r>
    <s v="DataDear Theatre GBP"/>
    <s v="361"/>
    <x v="8"/>
    <x v="2"/>
    <s v="EXP"/>
    <s v="Expense"/>
    <s v="Agent Costs &gt; Agents Retainer"/>
    <x v="0"/>
    <x v="4"/>
    <x v="2"/>
    <s v="Actual"/>
    <s v="GBP"/>
    <n v="416.67"/>
    <s v="GBP"/>
    <n v="416.67"/>
    <n v="7"/>
    <s v="Negative"/>
    <x v="1"/>
    <x v="2"/>
    <n v="-416.67"/>
  </r>
  <r>
    <s v="DataDear Theatre GBP"/>
    <s v="361"/>
    <x v="8"/>
    <x v="2"/>
    <s v="EXP"/>
    <s v="Expense"/>
    <s v="Agent Costs &gt; Agents Retainer"/>
    <x v="0"/>
    <x v="2"/>
    <x v="2"/>
    <s v="Actual"/>
    <s v="GBP"/>
    <n v="416.67"/>
    <s v="GBP"/>
    <n v="416.67"/>
    <n v="7"/>
    <s v="Negative"/>
    <x v="1"/>
    <x v="2"/>
    <n v="-416.67"/>
  </r>
  <r>
    <s v="DataDear Theatre GBP"/>
    <s v="361"/>
    <x v="8"/>
    <x v="2"/>
    <s v="EXP"/>
    <s v="Expense"/>
    <s v="Agent Costs &gt; Agents Retainer"/>
    <x v="0"/>
    <x v="5"/>
    <x v="2"/>
    <s v="Actual"/>
    <s v="GBP"/>
    <n v="416.67"/>
    <s v="GBP"/>
    <n v="416.67"/>
    <n v="7"/>
    <s v="Negative"/>
    <x v="1"/>
    <x v="2"/>
    <n v="-416.67"/>
  </r>
  <r>
    <s v="DataDear Theatre GBP"/>
    <s v="361"/>
    <x v="8"/>
    <x v="2"/>
    <s v="EXP"/>
    <s v="Expense"/>
    <s v="Agent Costs &gt; Agents Retainer"/>
    <x v="1"/>
    <x v="3"/>
    <x v="2"/>
    <s v="Actual"/>
    <s v="GBP"/>
    <n v="0"/>
    <s v="GBP"/>
    <n v="0"/>
    <n v="7"/>
    <s v="Negative"/>
    <x v="1"/>
    <x v="2"/>
    <n v="0"/>
  </r>
  <r>
    <s v="DataDear Theatre GBP"/>
    <s v="365"/>
    <x v="9"/>
    <x v="2"/>
    <s v="EXP"/>
    <s v="Expense"/>
    <s v="Venue Costs &gt; Bar Staff"/>
    <x v="0"/>
    <x v="0"/>
    <x v="2"/>
    <s v="Actual"/>
    <s v="GBP"/>
    <n v="400"/>
    <s v="GBP"/>
    <n v="400"/>
    <n v="8"/>
    <s v="Negative"/>
    <x v="1"/>
    <x v="2"/>
    <n v="-400"/>
  </r>
  <r>
    <s v="DataDear Theatre GBP"/>
    <s v="365"/>
    <x v="9"/>
    <x v="2"/>
    <s v="EXP"/>
    <s v="Expense"/>
    <s v="Venue Costs &gt; Bar Staff"/>
    <x v="0"/>
    <x v="1"/>
    <x v="2"/>
    <s v="Actual"/>
    <s v="GBP"/>
    <n v="400"/>
    <s v="GBP"/>
    <n v="400"/>
    <n v="8"/>
    <s v="Negative"/>
    <x v="1"/>
    <x v="2"/>
    <n v="-400"/>
  </r>
  <r>
    <s v="DataDear Theatre GBP"/>
    <s v="365"/>
    <x v="9"/>
    <x v="2"/>
    <s v="EXP"/>
    <s v="Expense"/>
    <s v="Venue Costs &gt; Bar Staff"/>
    <x v="0"/>
    <x v="4"/>
    <x v="2"/>
    <s v="Actual"/>
    <s v="GBP"/>
    <n v="400"/>
    <s v="GBP"/>
    <n v="400"/>
    <n v="8"/>
    <s v="Negative"/>
    <x v="1"/>
    <x v="2"/>
    <n v="-400"/>
  </r>
  <r>
    <s v="DataDear Theatre GBP"/>
    <s v="365"/>
    <x v="9"/>
    <x v="2"/>
    <s v="EXP"/>
    <s v="Expense"/>
    <s v="Venue Costs &gt; Bar Staff"/>
    <x v="0"/>
    <x v="2"/>
    <x v="2"/>
    <s v="Actual"/>
    <s v="GBP"/>
    <n v="400"/>
    <s v="GBP"/>
    <n v="400"/>
    <n v="8"/>
    <s v="Negative"/>
    <x v="1"/>
    <x v="2"/>
    <n v="-400"/>
  </r>
  <r>
    <s v="DataDear Theatre GBP"/>
    <s v="365"/>
    <x v="9"/>
    <x v="2"/>
    <s v="EXP"/>
    <s v="Expense"/>
    <s v="Venue Costs &gt; Bar Staff"/>
    <x v="0"/>
    <x v="5"/>
    <x v="2"/>
    <s v="Actual"/>
    <s v="GBP"/>
    <n v="400"/>
    <s v="GBP"/>
    <n v="400"/>
    <n v="8"/>
    <s v="Negative"/>
    <x v="1"/>
    <x v="2"/>
    <n v="-400"/>
  </r>
  <r>
    <s v="DataDear Theatre GBP"/>
    <s v="365"/>
    <x v="9"/>
    <x v="2"/>
    <s v="EXP"/>
    <s v="Expense"/>
    <s v="Venue Costs &gt; Bar Staff"/>
    <x v="1"/>
    <x v="3"/>
    <x v="2"/>
    <s v="Actual"/>
    <s v="GBP"/>
    <n v="0"/>
    <s v="GBP"/>
    <n v="0"/>
    <n v="8"/>
    <s v="Negative"/>
    <x v="1"/>
    <x v="2"/>
    <n v="0"/>
  </r>
  <r>
    <s v="DataDear Theatre GBP"/>
    <s v="362"/>
    <x v="10"/>
    <x v="2"/>
    <s v="EXP"/>
    <s v="Expense"/>
    <s v="Booking Office Fees &gt; Rent"/>
    <x v="0"/>
    <x v="0"/>
    <x v="2"/>
    <s v="Actual"/>
    <s v="GBP"/>
    <n v="916.67"/>
    <s v="GBP"/>
    <n v="916.67"/>
    <n v="9"/>
    <s v="Negative"/>
    <x v="1"/>
    <x v="2"/>
    <n v="-916.67"/>
  </r>
  <r>
    <s v="DataDear Theatre GBP"/>
    <s v="362"/>
    <x v="10"/>
    <x v="2"/>
    <s v="EXP"/>
    <s v="Expense"/>
    <s v="Booking Office Fees &gt; Rent"/>
    <x v="0"/>
    <x v="1"/>
    <x v="2"/>
    <s v="Actual"/>
    <s v="GBP"/>
    <n v="875"/>
    <s v="GBP"/>
    <n v="875"/>
    <n v="9"/>
    <s v="Negative"/>
    <x v="1"/>
    <x v="2"/>
    <n v="-875"/>
  </r>
  <r>
    <s v="DataDear Theatre GBP"/>
    <s v="362"/>
    <x v="10"/>
    <x v="2"/>
    <s v="EXP"/>
    <s v="Expense"/>
    <s v="Booking Office Fees &gt; Rent"/>
    <x v="0"/>
    <x v="4"/>
    <x v="2"/>
    <s v="Actual"/>
    <s v="GBP"/>
    <n v="854.17"/>
    <s v="GBP"/>
    <n v="854.17"/>
    <n v="9"/>
    <s v="Negative"/>
    <x v="1"/>
    <x v="2"/>
    <n v="-854.17"/>
  </r>
  <r>
    <s v="DataDear Theatre GBP"/>
    <s v="362"/>
    <x v="10"/>
    <x v="2"/>
    <s v="EXP"/>
    <s v="Expense"/>
    <s v="Booking Office Fees &gt; Rent"/>
    <x v="0"/>
    <x v="2"/>
    <x v="2"/>
    <s v="Actual"/>
    <s v="GBP"/>
    <n v="833.33"/>
    <s v="GBP"/>
    <n v="833.33"/>
    <n v="9"/>
    <s v="Negative"/>
    <x v="1"/>
    <x v="2"/>
    <n v="-833.33"/>
  </r>
  <r>
    <s v="DataDear Theatre GBP"/>
    <s v="362"/>
    <x v="10"/>
    <x v="2"/>
    <s v="EXP"/>
    <s v="Expense"/>
    <s v="Booking Office Fees &gt; Rent"/>
    <x v="0"/>
    <x v="5"/>
    <x v="2"/>
    <s v="Actual"/>
    <s v="GBP"/>
    <n v="895.83"/>
    <s v="GBP"/>
    <n v="895.83"/>
    <n v="9"/>
    <s v="Negative"/>
    <x v="1"/>
    <x v="2"/>
    <n v="-895.83"/>
  </r>
  <r>
    <s v="DataDear Theatre GBP"/>
    <s v="362"/>
    <x v="10"/>
    <x v="2"/>
    <s v="EXP"/>
    <s v="Expense"/>
    <s v="Booking Office Fees &gt; Rent"/>
    <x v="1"/>
    <x v="3"/>
    <x v="2"/>
    <s v="Actual"/>
    <s v="GBP"/>
    <n v="0"/>
    <s v="GBP"/>
    <n v="0"/>
    <n v="9"/>
    <s v="Negative"/>
    <x v="1"/>
    <x v="2"/>
    <n v="0"/>
  </r>
  <r>
    <s v="DataDear Theatre GBP"/>
    <s v="363"/>
    <x v="11"/>
    <x v="2"/>
    <s v="EXP"/>
    <s v="Expense"/>
    <s v="Booking Office Fees &gt; Staff"/>
    <x v="0"/>
    <x v="0"/>
    <x v="2"/>
    <s v="Actual"/>
    <s v="GBP"/>
    <n v="208.33"/>
    <s v="GBP"/>
    <n v="208.33"/>
    <n v="10"/>
    <s v="Negative"/>
    <x v="1"/>
    <x v="2"/>
    <n v="-208.33"/>
  </r>
  <r>
    <s v="DataDear Theatre GBP"/>
    <s v="363"/>
    <x v="11"/>
    <x v="2"/>
    <s v="EXP"/>
    <s v="Expense"/>
    <s v="Booking Office Fees &gt; Staff"/>
    <x v="0"/>
    <x v="1"/>
    <x v="2"/>
    <s v="Actual"/>
    <s v="GBP"/>
    <n v="208.33"/>
    <s v="GBP"/>
    <n v="208.33"/>
    <n v="10"/>
    <s v="Negative"/>
    <x v="1"/>
    <x v="2"/>
    <n v="-208.33"/>
  </r>
  <r>
    <s v="DataDear Theatre GBP"/>
    <s v="363"/>
    <x v="11"/>
    <x v="2"/>
    <s v="EXP"/>
    <s v="Expense"/>
    <s v="Booking Office Fees &gt; Staff"/>
    <x v="0"/>
    <x v="4"/>
    <x v="2"/>
    <s v="Actual"/>
    <s v="GBP"/>
    <n v="208.33"/>
    <s v="GBP"/>
    <n v="208.33"/>
    <n v="10"/>
    <s v="Negative"/>
    <x v="1"/>
    <x v="2"/>
    <n v="-208.33"/>
  </r>
  <r>
    <s v="DataDear Theatre GBP"/>
    <s v="363"/>
    <x v="11"/>
    <x v="2"/>
    <s v="EXP"/>
    <s v="Expense"/>
    <s v="Booking Office Fees &gt; Staff"/>
    <x v="0"/>
    <x v="2"/>
    <x v="2"/>
    <s v="Actual"/>
    <s v="GBP"/>
    <n v="208.33"/>
    <s v="GBP"/>
    <n v="208.33"/>
    <n v="10"/>
    <s v="Negative"/>
    <x v="1"/>
    <x v="2"/>
    <n v="-208.33"/>
  </r>
  <r>
    <s v="DataDear Theatre GBP"/>
    <s v="363"/>
    <x v="11"/>
    <x v="2"/>
    <s v="EXP"/>
    <s v="Expense"/>
    <s v="Booking Office Fees &gt; Staff"/>
    <x v="0"/>
    <x v="5"/>
    <x v="2"/>
    <s v="Actual"/>
    <s v="GBP"/>
    <n v="208.33"/>
    <s v="GBP"/>
    <n v="208.33"/>
    <n v="10"/>
    <s v="Negative"/>
    <x v="1"/>
    <x v="2"/>
    <n v="-208.33"/>
  </r>
  <r>
    <s v="DataDear Theatre GBP"/>
    <s v="363"/>
    <x v="11"/>
    <x v="2"/>
    <s v="EXP"/>
    <s v="Expense"/>
    <s v="Booking Office Fees &gt; Staff"/>
    <x v="1"/>
    <x v="3"/>
    <x v="2"/>
    <s v="Actual"/>
    <s v="GBP"/>
    <n v="0"/>
    <s v="GBP"/>
    <n v="0"/>
    <n v="10"/>
    <s v="Negative"/>
    <x v="1"/>
    <x v="2"/>
    <n v="0"/>
  </r>
  <r>
    <s v="DataDear Theatre GBP"/>
    <s v="368"/>
    <x v="12"/>
    <x v="2"/>
    <s v="EXP"/>
    <s v="Expense"/>
    <s v="Bank Fees &gt; Card Processing Fees"/>
    <x v="0"/>
    <x v="0"/>
    <x v="2"/>
    <s v="Actual"/>
    <s v="GBP"/>
    <n v="0"/>
    <s v="GBP"/>
    <n v="0"/>
    <n v="11"/>
    <s v="Negative"/>
    <x v="1"/>
    <x v="2"/>
    <n v="0"/>
  </r>
  <r>
    <s v="DataDear Theatre GBP"/>
    <s v="368"/>
    <x v="12"/>
    <x v="2"/>
    <s v="EXP"/>
    <s v="Expense"/>
    <s v="Bank Fees &gt; Card Processing Fees"/>
    <x v="0"/>
    <x v="1"/>
    <x v="2"/>
    <s v="Actual"/>
    <s v="GBP"/>
    <n v="0"/>
    <s v="GBP"/>
    <n v="0"/>
    <n v="11"/>
    <s v="Negative"/>
    <x v="1"/>
    <x v="2"/>
    <n v="0"/>
  </r>
  <r>
    <s v="DataDear Theatre GBP"/>
    <s v="368"/>
    <x v="12"/>
    <x v="2"/>
    <s v="EXP"/>
    <s v="Expense"/>
    <s v="Bank Fees &gt; Card Processing Fees"/>
    <x v="0"/>
    <x v="4"/>
    <x v="2"/>
    <s v="Actual"/>
    <s v="GBP"/>
    <n v="0"/>
    <s v="GBP"/>
    <n v="0"/>
    <n v="11"/>
    <s v="Negative"/>
    <x v="1"/>
    <x v="2"/>
    <n v="0"/>
  </r>
  <r>
    <s v="DataDear Theatre GBP"/>
    <s v="368"/>
    <x v="12"/>
    <x v="2"/>
    <s v="EXP"/>
    <s v="Expense"/>
    <s v="Bank Fees &gt; Card Processing Fees"/>
    <x v="0"/>
    <x v="2"/>
    <x v="2"/>
    <s v="Actual"/>
    <s v="GBP"/>
    <n v="0"/>
    <s v="GBP"/>
    <n v="0"/>
    <n v="11"/>
    <s v="Negative"/>
    <x v="1"/>
    <x v="2"/>
    <n v="0"/>
  </r>
  <r>
    <s v="DataDear Theatre GBP"/>
    <s v="368"/>
    <x v="12"/>
    <x v="2"/>
    <s v="EXP"/>
    <s v="Expense"/>
    <s v="Bank Fees &gt; Card Processing Fees"/>
    <x v="0"/>
    <x v="5"/>
    <x v="2"/>
    <s v="Actual"/>
    <s v="GBP"/>
    <n v="0"/>
    <s v="GBP"/>
    <n v="0"/>
    <n v="11"/>
    <s v="Negative"/>
    <x v="1"/>
    <x v="2"/>
    <n v="0"/>
  </r>
  <r>
    <s v="DataDear Theatre GBP"/>
    <s v="368"/>
    <x v="12"/>
    <x v="2"/>
    <s v="EXP"/>
    <s v="Expense"/>
    <s v="Bank Fees &gt; Card Processing Fees"/>
    <x v="1"/>
    <x v="3"/>
    <x v="2"/>
    <s v="Actual"/>
    <s v="GBP"/>
    <n v="575.9"/>
    <s v="GBP"/>
    <n v="575.9"/>
    <n v="11"/>
    <s v="Negative"/>
    <x v="1"/>
    <x v="2"/>
    <n v="-575.9"/>
  </r>
  <r>
    <s v="DataDear Theatre GBP"/>
    <s v="367"/>
    <x v="13"/>
    <x v="2"/>
    <s v="EXP"/>
    <s v="Expense"/>
    <s v="Venue Costs &gt; Drinks"/>
    <x v="0"/>
    <x v="0"/>
    <x v="2"/>
    <s v="Actual"/>
    <s v="GBP"/>
    <n v="500"/>
    <s v="GBP"/>
    <n v="500"/>
    <n v="12"/>
    <s v="Negative"/>
    <x v="1"/>
    <x v="2"/>
    <n v="-500"/>
  </r>
  <r>
    <s v="DataDear Theatre GBP"/>
    <s v="367"/>
    <x v="13"/>
    <x v="2"/>
    <s v="EXP"/>
    <s v="Expense"/>
    <s v="Venue Costs &gt; Drinks"/>
    <x v="0"/>
    <x v="1"/>
    <x v="2"/>
    <s v="Actual"/>
    <s v="GBP"/>
    <n v="750"/>
    <s v="GBP"/>
    <n v="750"/>
    <n v="12"/>
    <s v="Negative"/>
    <x v="1"/>
    <x v="2"/>
    <n v="-750"/>
  </r>
  <r>
    <s v="DataDear Theatre GBP"/>
    <s v="367"/>
    <x v="13"/>
    <x v="2"/>
    <s v="EXP"/>
    <s v="Expense"/>
    <s v="Venue Costs &gt; Drinks"/>
    <x v="0"/>
    <x v="4"/>
    <x v="2"/>
    <s v="Actual"/>
    <s v="GBP"/>
    <n v="687.5"/>
    <s v="GBP"/>
    <n v="687.5"/>
    <n v="12"/>
    <s v="Negative"/>
    <x v="1"/>
    <x v="2"/>
    <n v="-687.5"/>
  </r>
  <r>
    <s v="DataDear Theatre GBP"/>
    <s v="367"/>
    <x v="13"/>
    <x v="2"/>
    <s v="EXP"/>
    <s v="Expense"/>
    <s v="Venue Costs &gt; Drinks"/>
    <x v="0"/>
    <x v="2"/>
    <x v="2"/>
    <s v="Actual"/>
    <s v="GBP"/>
    <n v="666.67"/>
    <s v="GBP"/>
    <n v="666.67"/>
    <n v="12"/>
    <s v="Negative"/>
    <x v="1"/>
    <x v="2"/>
    <n v="-666.67"/>
  </r>
  <r>
    <s v="DataDear Theatre GBP"/>
    <s v="367"/>
    <x v="13"/>
    <x v="2"/>
    <s v="EXP"/>
    <s v="Expense"/>
    <s v="Venue Costs &gt; Drinks"/>
    <x v="0"/>
    <x v="5"/>
    <x v="2"/>
    <s v="Actual"/>
    <s v="GBP"/>
    <n v="833.33"/>
    <s v="GBP"/>
    <n v="833.33"/>
    <n v="12"/>
    <s v="Negative"/>
    <x v="1"/>
    <x v="2"/>
    <n v="-833.33"/>
  </r>
  <r>
    <s v="DataDear Theatre GBP"/>
    <s v="367"/>
    <x v="13"/>
    <x v="2"/>
    <s v="EXP"/>
    <s v="Expense"/>
    <s v="Venue Costs &gt; Drinks"/>
    <x v="1"/>
    <x v="3"/>
    <x v="2"/>
    <s v="Actual"/>
    <s v="GBP"/>
    <n v="0"/>
    <s v="GBP"/>
    <n v="0"/>
    <n v="12"/>
    <s v="Negative"/>
    <x v="1"/>
    <x v="2"/>
    <n v="0"/>
  </r>
  <r>
    <s v="DataDear Theatre GBP"/>
    <s v="366"/>
    <x v="14"/>
    <x v="2"/>
    <s v="EXP"/>
    <s v="Expense"/>
    <s v="Venue Costs &gt; Food"/>
    <x v="0"/>
    <x v="0"/>
    <x v="2"/>
    <s v="Actual"/>
    <s v="GBP"/>
    <n v="416.67"/>
    <s v="GBP"/>
    <n v="416.67"/>
    <n v="13"/>
    <s v="Negative"/>
    <x v="1"/>
    <x v="2"/>
    <n v="-416.67"/>
  </r>
  <r>
    <s v="DataDear Theatre GBP"/>
    <s v="366"/>
    <x v="14"/>
    <x v="2"/>
    <s v="EXP"/>
    <s v="Expense"/>
    <s v="Venue Costs &gt; Food"/>
    <x v="0"/>
    <x v="1"/>
    <x v="2"/>
    <s v="Actual"/>
    <s v="GBP"/>
    <n v="354.17"/>
    <s v="GBP"/>
    <n v="354.17"/>
    <n v="13"/>
    <s v="Negative"/>
    <x v="1"/>
    <x v="2"/>
    <n v="-354.17"/>
  </r>
  <r>
    <s v="DataDear Theatre GBP"/>
    <s v="366"/>
    <x v="14"/>
    <x v="2"/>
    <s v="EXP"/>
    <s v="Expense"/>
    <s v="Venue Costs &gt; Food"/>
    <x v="0"/>
    <x v="4"/>
    <x v="2"/>
    <s v="Actual"/>
    <s v="GBP"/>
    <n v="375"/>
    <s v="GBP"/>
    <n v="375"/>
    <n v="13"/>
    <s v="Negative"/>
    <x v="1"/>
    <x v="2"/>
    <n v="-375"/>
  </r>
  <r>
    <s v="DataDear Theatre GBP"/>
    <s v="366"/>
    <x v="14"/>
    <x v="2"/>
    <s v="EXP"/>
    <s v="Expense"/>
    <s v="Venue Costs &gt; Food"/>
    <x v="0"/>
    <x v="2"/>
    <x v="2"/>
    <s v="Actual"/>
    <s v="GBP"/>
    <n v="333.33"/>
    <s v="GBP"/>
    <n v="333.33"/>
    <n v="13"/>
    <s v="Negative"/>
    <x v="1"/>
    <x v="2"/>
    <n v="-333.33"/>
  </r>
  <r>
    <s v="DataDear Theatre GBP"/>
    <s v="366"/>
    <x v="14"/>
    <x v="2"/>
    <s v="EXP"/>
    <s v="Expense"/>
    <s v="Venue Costs &gt; Food"/>
    <x v="0"/>
    <x v="5"/>
    <x v="2"/>
    <s v="Actual"/>
    <s v="GBP"/>
    <n v="266.67"/>
    <s v="GBP"/>
    <n v="266.67"/>
    <n v="13"/>
    <s v="Negative"/>
    <x v="1"/>
    <x v="2"/>
    <n v="-266.67"/>
  </r>
  <r>
    <s v="DataDear Theatre GBP"/>
    <s v="366"/>
    <x v="14"/>
    <x v="2"/>
    <s v="EXP"/>
    <s v="Expense"/>
    <s v="Venue Costs &gt; Food"/>
    <x v="1"/>
    <x v="3"/>
    <x v="2"/>
    <s v="Actual"/>
    <s v="GBP"/>
    <n v="0"/>
    <s v="GBP"/>
    <n v="0"/>
    <n v="13"/>
    <s v="Negative"/>
    <x v="1"/>
    <x v="2"/>
    <n v="0"/>
  </r>
  <r>
    <s v="DataDear Theatre GBP"/>
    <s v="364"/>
    <x v="15"/>
    <x v="2"/>
    <s v="EXP"/>
    <s v="Expense"/>
    <s v="Venue Costs &gt; Waitors"/>
    <x v="0"/>
    <x v="0"/>
    <x v="2"/>
    <s v="Actual"/>
    <s v="GBP"/>
    <n v="300"/>
    <s v="GBP"/>
    <n v="300"/>
    <n v="14"/>
    <s v="Negative"/>
    <x v="1"/>
    <x v="2"/>
    <n v="-300"/>
  </r>
  <r>
    <s v="DataDear Theatre GBP"/>
    <s v="364"/>
    <x v="15"/>
    <x v="2"/>
    <s v="EXP"/>
    <s v="Expense"/>
    <s v="Venue Costs &gt; Waitors"/>
    <x v="0"/>
    <x v="1"/>
    <x v="2"/>
    <s v="Actual"/>
    <s v="GBP"/>
    <n v="300"/>
    <s v="GBP"/>
    <n v="300"/>
    <n v="14"/>
    <s v="Negative"/>
    <x v="1"/>
    <x v="2"/>
    <n v="-300"/>
  </r>
  <r>
    <s v="DataDear Theatre GBP"/>
    <s v="364"/>
    <x v="15"/>
    <x v="2"/>
    <s v="EXP"/>
    <s v="Expense"/>
    <s v="Venue Costs &gt; Waitors"/>
    <x v="0"/>
    <x v="4"/>
    <x v="2"/>
    <s v="Actual"/>
    <s v="GBP"/>
    <n v="300"/>
    <s v="GBP"/>
    <n v="300"/>
    <n v="14"/>
    <s v="Negative"/>
    <x v="1"/>
    <x v="2"/>
    <n v="-300"/>
  </r>
  <r>
    <s v="DataDear Theatre GBP"/>
    <s v="364"/>
    <x v="15"/>
    <x v="2"/>
    <s v="EXP"/>
    <s v="Expense"/>
    <s v="Venue Costs &gt; Waitors"/>
    <x v="0"/>
    <x v="2"/>
    <x v="2"/>
    <s v="Actual"/>
    <s v="GBP"/>
    <n v="300"/>
    <s v="GBP"/>
    <n v="300"/>
    <n v="14"/>
    <s v="Negative"/>
    <x v="1"/>
    <x v="2"/>
    <n v="-300"/>
  </r>
  <r>
    <s v="DataDear Theatre GBP"/>
    <s v="364"/>
    <x v="15"/>
    <x v="2"/>
    <s v="EXP"/>
    <s v="Expense"/>
    <s v="Venue Costs &gt; Waitors"/>
    <x v="0"/>
    <x v="5"/>
    <x v="2"/>
    <s v="Actual"/>
    <s v="GBP"/>
    <n v="300"/>
    <s v="GBP"/>
    <n v="300"/>
    <n v="14"/>
    <s v="Negative"/>
    <x v="1"/>
    <x v="2"/>
    <n v="-300"/>
  </r>
  <r>
    <s v="DataDear Theatre GBP"/>
    <s v="364"/>
    <x v="15"/>
    <x v="2"/>
    <s v="EXP"/>
    <s v="Expense"/>
    <s v="Venue Costs &gt; Waitors"/>
    <x v="1"/>
    <x v="3"/>
    <x v="2"/>
    <s v="Actual"/>
    <s v="GBP"/>
    <n v="0"/>
    <s v="GBP"/>
    <n v="0"/>
    <n v="14"/>
    <s v="Negative"/>
    <x v="1"/>
    <x v="2"/>
    <n v="0"/>
  </r>
  <r>
    <s v="DataDear Theatre GBP"/>
    <s v="401"/>
    <x v="16"/>
    <x v="1"/>
    <s v="EXP"/>
    <s v=""/>
    <s v="Audit &amp; Accountancy fees &gt; Accounts &amp; Tax Fees"/>
    <x v="0"/>
    <x v="0"/>
    <x v="2"/>
    <s v="Actual"/>
    <s v="GBP"/>
    <n v="0"/>
    <s v="GBP"/>
    <n v="0"/>
    <n v="20"/>
    <s v="Negative"/>
    <x v="1"/>
    <x v="1"/>
    <n v="0"/>
  </r>
  <r>
    <s v="DataDear Theatre GBP"/>
    <s v="401"/>
    <x v="16"/>
    <x v="1"/>
    <s v="EXP"/>
    <s v=""/>
    <s v="Audit &amp; Accountancy fees &gt; Accounts &amp; Tax Fees"/>
    <x v="0"/>
    <x v="1"/>
    <x v="2"/>
    <s v="Actual"/>
    <s v="GBP"/>
    <n v="0"/>
    <s v="GBP"/>
    <n v="0"/>
    <n v="20"/>
    <s v="Negative"/>
    <x v="1"/>
    <x v="1"/>
    <n v="0"/>
  </r>
  <r>
    <s v="DataDear Theatre GBP"/>
    <s v="401"/>
    <x v="16"/>
    <x v="1"/>
    <s v="EXP"/>
    <s v=""/>
    <s v="Audit &amp; Accountancy fees &gt; Accounts &amp; Tax Fees"/>
    <x v="0"/>
    <x v="4"/>
    <x v="2"/>
    <s v="Actual"/>
    <s v="GBP"/>
    <n v="0"/>
    <s v="GBP"/>
    <n v="0"/>
    <n v="20"/>
    <s v="Negative"/>
    <x v="1"/>
    <x v="1"/>
    <n v="0"/>
  </r>
  <r>
    <s v="DataDear Theatre GBP"/>
    <s v="401"/>
    <x v="16"/>
    <x v="1"/>
    <s v="EXP"/>
    <s v=""/>
    <s v="Audit &amp; Accountancy fees &gt; Accounts &amp; Tax Fees"/>
    <x v="0"/>
    <x v="2"/>
    <x v="2"/>
    <s v="Actual"/>
    <s v="GBP"/>
    <n v="0"/>
    <s v="GBP"/>
    <n v="0"/>
    <n v="20"/>
    <s v="Negative"/>
    <x v="1"/>
    <x v="1"/>
    <n v="0"/>
  </r>
  <r>
    <s v="DataDear Theatre GBP"/>
    <s v="401"/>
    <x v="16"/>
    <x v="1"/>
    <s v="EXP"/>
    <s v=""/>
    <s v="Audit &amp; Accountancy fees &gt; Accounts &amp; Tax Fees"/>
    <x v="0"/>
    <x v="5"/>
    <x v="2"/>
    <s v="Actual"/>
    <s v="GBP"/>
    <n v="0"/>
    <s v="GBP"/>
    <n v="0"/>
    <n v="20"/>
    <s v="Negative"/>
    <x v="1"/>
    <x v="1"/>
    <n v="0"/>
  </r>
  <r>
    <s v="DataDear Theatre GBP"/>
    <s v="401"/>
    <x v="16"/>
    <x v="1"/>
    <s v="EXP"/>
    <s v=""/>
    <s v="Audit &amp; Accountancy fees &gt; Accounts &amp; Tax Fees"/>
    <x v="1"/>
    <x v="3"/>
    <x v="2"/>
    <s v="Actual"/>
    <s v="GBP"/>
    <n v="166.67"/>
    <s v="GBP"/>
    <n v="166.67"/>
    <n v="20"/>
    <s v="Negative"/>
    <x v="1"/>
    <x v="1"/>
    <n v="-166.67"/>
  </r>
  <r>
    <s v="DataDear Theatre GBP"/>
    <s v="403"/>
    <x v="17"/>
    <x v="1"/>
    <s v="EXP"/>
    <s v="Expense"/>
    <s v="Audit &amp; Accountancy fees &gt; Advice Fee"/>
    <x v="0"/>
    <x v="0"/>
    <x v="2"/>
    <s v="Actual"/>
    <s v="GBP"/>
    <n v="0"/>
    <s v="GBP"/>
    <n v="0"/>
    <n v="21"/>
    <s v="Negative"/>
    <x v="1"/>
    <x v="1"/>
    <n v="0"/>
  </r>
  <r>
    <s v="DataDear Theatre GBP"/>
    <s v="403"/>
    <x v="17"/>
    <x v="1"/>
    <s v="EXP"/>
    <s v="Expense"/>
    <s v="Audit &amp; Accountancy fees &gt; Advice Fee"/>
    <x v="0"/>
    <x v="1"/>
    <x v="2"/>
    <s v="Actual"/>
    <s v="GBP"/>
    <n v="0"/>
    <s v="GBP"/>
    <n v="0"/>
    <n v="21"/>
    <s v="Negative"/>
    <x v="1"/>
    <x v="1"/>
    <n v="0"/>
  </r>
  <r>
    <s v="DataDear Theatre GBP"/>
    <s v="403"/>
    <x v="17"/>
    <x v="1"/>
    <s v="EXP"/>
    <s v="Expense"/>
    <s v="Audit &amp; Accountancy fees &gt; Advice Fee"/>
    <x v="0"/>
    <x v="4"/>
    <x v="2"/>
    <s v="Actual"/>
    <s v="GBP"/>
    <n v="0"/>
    <s v="GBP"/>
    <n v="0"/>
    <n v="21"/>
    <s v="Negative"/>
    <x v="1"/>
    <x v="1"/>
    <n v="0"/>
  </r>
  <r>
    <s v="DataDear Theatre GBP"/>
    <s v="403"/>
    <x v="17"/>
    <x v="1"/>
    <s v="EXP"/>
    <s v="Expense"/>
    <s v="Audit &amp; Accountancy fees &gt; Advice Fee"/>
    <x v="0"/>
    <x v="2"/>
    <x v="2"/>
    <s v="Actual"/>
    <s v="GBP"/>
    <n v="0"/>
    <s v="GBP"/>
    <n v="0"/>
    <n v="21"/>
    <s v="Negative"/>
    <x v="1"/>
    <x v="1"/>
    <n v="0"/>
  </r>
  <r>
    <s v="DataDear Theatre GBP"/>
    <s v="403"/>
    <x v="17"/>
    <x v="1"/>
    <s v="EXP"/>
    <s v="Expense"/>
    <s v="Audit &amp; Accountancy fees &gt; Advice Fee"/>
    <x v="0"/>
    <x v="5"/>
    <x v="2"/>
    <s v="Actual"/>
    <s v="GBP"/>
    <n v="0"/>
    <s v="GBP"/>
    <n v="0"/>
    <n v="21"/>
    <s v="Negative"/>
    <x v="1"/>
    <x v="1"/>
    <n v="0"/>
  </r>
  <r>
    <s v="DataDear Theatre GBP"/>
    <s v="403"/>
    <x v="17"/>
    <x v="1"/>
    <s v="EXP"/>
    <s v="Expense"/>
    <s v="Audit &amp; Accountancy fees &gt; Advice Fee"/>
    <x v="1"/>
    <x v="3"/>
    <x v="2"/>
    <s v="Actual"/>
    <s v="GBP"/>
    <n v="125"/>
    <s v="GBP"/>
    <n v="125"/>
    <n v="21"/>
    <s v="Negative"/>
    <x v="1"/>
    <x v="1"/>
    <n v="-125"/>
  </r>
  <r>
    <s v="DataDear Theatre GBP"/>
    <s v="411"/>
    <x v="18"/>
    <x v="1"/>
    <s v="EXP.ADM.FIN.BNK"/>
    <s v="Bank charges"/>
    <s v="Bank fees &gt; Bank Account Fee"/>
    <x v="0"/>
    <x v="0"/>
    <x v="2"/>
    <s v="Actual"/>
    <s v="GBP"/>
    <n v="0"/>
    <s v="GBP"/>
    <n v="0"/>
    <n v="22"/>
    <s v="Negative"/>
    <x v="1"/>
    <x v="1"/>
    <n v="0"/>
  </r>
  <r>
    <s v="DataDear Theatre GBP"/>
    <s v="411"/>
    <x v="18"/>
    <x v="1"/>
    <s v="EXP.ADM.FIN.BNK"/>
    <s v="Bank charges"/>
    <s v="Bank fees &gt; Bank Account Fee"/>
    <x v="0"/>
    <x v="1"/>
    <x v="2"/>
    <s v="Actual"/>
    <s v="GBP"/>
    <n v="0"/>
    <s v="GBP"/>
    <n v="0"/>
    <n v="22"/>
    <s v="Negative"/>
    <x v="1"/>
    <x v="1"/>
    <n v="0"/>
  </r>
  <r>
    <s v="DataDear Theatre GBP"/>
    <s v="411"/>
    <x v="18"/>
    <x v="1"/>
    <s v="EXP.ADM.FIN.BNK"/>
    <s v="Bank charges"/>
    <s v="Bank fees &gt; Bank Account Fee"/>
    <x v="0"/>
    <x v="4"/>
    <x v="2"/>
    <s v="Actual"/>
    <s v="GBP"/>
    <n v="0"/>
    <s v="GBP"/>
    <n v="0"/>
    <n v="22"/>
    <s v="Negative"/>
    <x v="1"/>
    <x v="1"/>
    <n v="0"/>
  </r>
  <r>
    <s v="DataDear Theatre GBP"/>
    <s v="411"/>
    <x v="18"/>
    <x v="1"/>
    <s v="EXP.ADM.FIN.BNK"/>
    <s v="Bank charges"/>
    <s v="Bank fees &gt; Bank Account Fee"/>
    <x v="0"/>
    <x v="2"/>
    <x v="2"/>
    <s v="Actual"/>
    <s v="GBP"/>
    <n v="0"/>
    <s v="GBP"/>
    <n v="0"/>
    <n v="22"/>
    <s v="Negative"/>
    <x v="1"/>
    <x v="1"/>
    <n v="0"/>
  </r>
  <r>
    <s v="DataDear Theatre GBP"/>
    <s v="411"/>
    <x v="18"/>
    <x v="1"/>
    <s v="EXP.ADM.FIN.BNK"/>
    <s v="Bank charges"/>
    <s v="Bank fees &gt; Bank Account Fee"/>
    <x v="0"/>
    <x v="5"/>
    <x v="2"/>
    <s v="Actual"/>
    <s v="GBP"/>
    <n v="0"/>
    <s v="GBP"/>
    <n v="0"/>
    <n v="22"/>
    <s v="Negative"/>
    <x v="1"/>
    <x v="1"/>
    <n v="0"/>
  </r>
  <r>
    <s v="DataDear Theatre GBP"/>
    <s v="411"/>
    <x v="18"/>
    <x v="1"/>
    <s v="EXP.ADM.FIN.BNK"/>
    <s v="Bank charges"/>
    <s v="Bank fees &gt; Bank Account Fee"/>
    <x v="1"/>
    <x v="3"/>
    <x v="2"/>
    <s v="Actual"/>
    <s v="GBP"/>
    <n v="15"/>
    <s v="GBP"/>
    <n v="15"/>
    <n v="22"/>
    <s v="Negative"/>
    <x v="1"/>
    <x v="1"/>
    <n v="-15"/>
  </r>
  <r>
    <s v="DataDear Theatre GBP"/>
    <s v="412"/>
    <x v="19"/>
    <x v="1"/>
    <s v="EXP"/>
    <s v="Expense"/>
    <s v="Bank fees &gt; Bank Charges"/>
    <x v="0"/>
    <x v="0"/>
    <x v="2"/>
    <s v="Actual"/>
    <s v="GBP"/>
    <n v="0"/>
    <s v="GBP"/>
    <n v="0"/>
    <n v="23"/>
    <s v="Negative"/>
    <x v="1"/>
    <x v="1"/>
    <n v="0"/>
  </r>
  <r>
    <s v="DataDear Theatre GBP"/>
    <s v="412"/>
    <x v="19"/>
    <x v="1"/>
    <s v="EXP"/>
    <s v="Expense"/>
    <s v="Bank fees &gt; Bank Charges"/>
    <x v="0"/>
    <x v="1"/>
    <x v="2"/>
    <s v="Actual"/>
    <s v="GBP"/>
    <n v="0"/>
    <s v="GBP"/>
    <n v="0"/>
    <n v="23"/>
    <s v="Negative"/>
    <x v="1"/>
    <x v="1"/>
    <n v="0"/>
  </r>
  <r>
    <s v="DataDear Theatre GBP"/>
    <s v="412"/>
    <x v="19"/>
    <x v="1"/>
    <s v="EXP"/>
    <s v="Expense"/>
    <s v="Bank fees &gt; Bank Charges"/>
    <x v="0"/>
    <x v="4"/>
    <x v="2"/>
    <s v="Actual"/>
    <s v="GBP"/>
    <n v="0"/>
    <s v="GBP"/>
    <n v="0"/>
    <n v="23"/>
    <s v="Negative"/>
    <x v="1"/>
    <x v="1"/>
    <n v="0"/>
  </r>
  <r>
    <s v="DataDear Theatre GBP"/>
    <s v="412"/>
    <x v="19"/>
    <x v="1"/>
    <s v="EXP"/>
    <s v="Expense"/>
    <s v="Bank fees &gt; Bank Charges"/>
    <x v="0"/>
    <x v="2"/>
    <x v="2"/>
    <s v="Actual"/>
    <s v="GBP"/>
    <n v="0"/>
    <s v="GBP"/>
    <n v="0"/>
    <n v="23"/>
    <s v="Negative"/>
    <x v="1"/>
    <x v="1"/>
    <n v="0"/>
  </r>
  <r>
    <s v="DataDear Theatre GBP"/>
    <s v="412"/>
    <x v="19"/>
    <x v="1"/>
    <s v="EXP"/>
    <s v="Expense"/>
    <s v="Bank fees &gt; Bank Charges"/>
    <x v="0"/>
    <x v="5"/>
    <x v="2"/>
    <s v="Actual"/>
    <s v="GBP"/>
    <n v="0"/>
    <s v="GBP"/>
    <n v="0"/>
    <n v="23"/>
    <s v="Negative"/>
    <x v="1"/>
    <x v="1"/>
    <n v="0"/>
  </r>
  <r>
    <s v="DataDear Theatre GBP"/>
    <s v="412"/>
    <x v="19"/>
    <x v="1"/>
    <s v="EXP"/>
    <s v="Expense"/>
    <s v="Bank fees &gt; Bank Charges"/>
    <x v="1"/>
    <x v="3"/>
    <x v="2"/>
    <s v="Actual"/>
    <s v="GBP"/>
    <n v="25"/>
    <s v="GBP"/>
    <n v="25"/>
    <n v="23"/>
    <s v="Negative"/>
    <x v="1"/>
    <x v="1"/>
    <n v="-25"/>
  </r>
  <r>
    <s v="DataDear Theatre GBP"/>
    <s v="402"/>
    <x v="20"/>
    <x v="1"/>
    <s v="EXP"/>
    <s v="Expense"/>
    <s v="Audit &amp; Accountancy fees &gt; Business Platform Fees"/>
    <x v="0"/>
    <x v="0"/>
    <x v="2"/>
    <s v="Actual"/>
    <s v="GBP"/>
    <n v="0"/>
    <s v="GBP"/>
    <n v="0"/>
    <n v="24"/>
    <s v="Negative"/>
    <x v="1"/>
    <x v="1"/>
    <n v="0"/>
  </r>
  <r>
    <s v="DataDear Theatre GBP"/>
    <s v="402"/>
    <x v="20"/>
    <x v="1"/>
    <s v="EXP"/>
    <s v="Expense"/>
    <s v="Audit &amp; Accountancy fees &gt; Business Platform Fees"/>
    <x v="0"/>
    <x v="1"/>
    <x v="2"/>
    <s v="Actual"/>
    <s v="GBP"/>
    <n v="0"/>
    <s v="GBP"/>
    <n v="0"/>
    <n v="24"/>
    <s v="Negative"/>
    <x v="1"/>
    <x v="1"/>
    <n v="0"/>
  </r>
  <r>
    <s v="DataDear Theatre GBP"/>
    <s v="402"/>
    <x v="20"/>
    <x v="1"/>
    <s v="EXP"/>
    <s v="Expense"/>
    <s v="Audit &amp; Accountancy fees &gt; Business Platform Fees"/>
    <x v="0"/>
    <x v="4"/>
    <x v="2"/>
    <s v="Actual"/>
    <s v="GBP"/>
    <n v="0"/>
    <s v="GBP"/>
    <n v="0"/>
    <n v="24"/>
    <s v="Negative"/>
    <x v="1"/>
    <x v="1"/>
    <n v="0"/>
  </r>
  <r>
    <s v="DataDear Theatre GBP"/>
    <s v="402"/>
    <x v="20"/>
    <x v="1"/>
    <s v="EXP"/>
    <s v="Expense"/>
    <s v="Audit &amp; Accountancy fees &gt; Business Platform Fees"/>
    <x v="0"/>
    <x v="2"/>
    <x v="2"/>
    <s v="Actual"/>
    <s v="GBP"/>
    <n v="0"/>
    <s v="GBP"/>
    <n v="0"/>
    <n v="24"/>
    <s v="Negative"/>
    <x v="1"/>
    <x v="1"/>
    <n v="0"/>
  </r>
  <r>
    <s v="DataDear Theatre GBP"/>
    <s v="402"/>
    <x v="20"/>
    <x v="1"/>
    <s v="EXP"/>
    <s v="Expense"/>
    <s v="Audit &amp; Accountancy fees &gt; Business Platform Fees"/>
    <x v="0"/>
    <x v="5"/>
    <x v="2"/>
    <s v="Actual"/>
    <s v="GBP"/>
    <n v="0"/>
    <s v="GBP"/>
    <n v="0"/>
    <n v="24"/>
    <s v="Negative"/>
    <x v="1"/>
    <x v="1"/>
    <n v="0"/>
  </r>
  <r>
    <s v="DataDear Theatre GBP"/>
    <s v="402"/>
    <x v="20"/>
    <x v="1"/>
    <s v="EXP"/>
    <s v="Expense"/>
    <s v="Audit &amp; Accountancy fees &gt; Business Platform Fees"/>
    <x v="1"/>
    <x v="3"/>
    <x v="2"/>
    <s v="Actual"/>
    <s v="GBP"/>
    <n v="83.33"/>
    <s v="GBP"/>
    <n v="83.33"/>
    <n v="24"/>
    <s v="Negative"/>
    <x v="1"/>
    <x v="1"/>
    <n v="-83.33"/>
  </r>
  <r>
    <s v="DataDear Theatre GBP"/>
    <s v="478"/>
    <x v="21"/>
    <x v="1"/>
    <s v="EXP"/>
    <s v=""/>
    <s v="Directors' Remuneration"/>
    <x v="0"/>
    <x v="0"/>
    <x v="2"/>
    <s v="Actual"/>
    <s v="GBP"/>
    <n v="0"/>
    <s v="GBP"/>
    <n v="0"/>
    <n v="25"/>
    <s v="Negative"/>
    <x v="1"/>
    <x v="1"/>
    <n v="0"/>
  </r>
  <r>
    <s v="DataDear Theatre GBP"/>
    <s v="478"/>
    <x v="21"/>
    <x v="1"/>
    <s v="EXP"/>
    <s v=""/>
    <s v="Directors' Remuneration"/>
    <x v="0"/>
    <x v="1"/>
    <x v="2"/>
    <s v="Actual"/>
    <s v="GBP"/>
    <n v="0"/>
    <s v="GBP"/>
    <n v="0"/>
    <n v="25"/>
    <s v="Negative"/>
    <x v="1"/>
    <x v="1"/>
    <n v="0"/>
  </r>
  <r>
    <s v="DataDear Theatre GBP"/>
    <s v="478"/>
    <x v="21"/>
    <x v="1"/>
    <s v="EXP"/>
    <s v=""/>
    <s v="Directors' Remuneration"/>
    <x v="0"/>
    <x v="4"/>
    <x v="2"/>
    <s v="Actual"/>
    <s v="GBP"/>
    <n v="0"/>
    <s v="GBP"/>
    <n v="0"/>
    <n v="25"/>
    <s v="Negative"/>
    <x v="1"/>
    <x v="1"/>
    <n v="0"/>
  </r>
  <r>
    <s v="DataDear Theatre GBP"/>
    <s v="478"/>
    <x v="21"/>
    <x v="1"/>
    <s v="EXP"/>
    <s v=""/>
    <s v="Directors' Remuneration"/>
    <x v="0"/>
    <x v="2"/>
    <x v="2"/>
    <s v="Actual"/>
    <s v="GBP"/>
    <n v="0"/>
    <s v="GBP"/>
    <n v="0"/>
    <n v="25"/>
    <s v="Negative"/>
    <x v="1"/>
    <x v="1"/>
    <n v="0"/>
  </r>
  <r>
    <s v="DataDear Theatre GBP"/>
    <s v="478"/>
    <x v="21"/>
    <x v="1"/>
    <s v="EXP"/>
    <s v=""/>
    <s v="Directors' Remuneration"/>
    <x v="0"/>
    <x v="5"/>
    <x v="2"/>
    <s v="Actual"/>
    <s v="GBP"/>
    <n v="0"/>
    <s v="GBP"/>
    <n v="0"/>
    <n v="25"/>
    <s v="Negative"/>
    <x v="1"/>
    <x v="1"/>
    <n v="0"/>
  </r>
  <r>
    <s v="DataDear Theatre GBP"/>
    <s v="478"/>
    <x v="21"/>
    <x v="1"/>
    <s v="EXP"/>
    <s v=""/>
    <s v="Directors' Remuneration"/>
    <x v="1"/>
    <x v="3"/>
    <x v="2"/>
    <s v="Actual"/>
    <s v="GBP"/>
    <n v="840"/>
    <s v="GBP"/>
    <n v="840"/>
    <n v="25"/>
    <s v="Negative"/>
    <x v="1"/>
    <x v="1"/>
    <n v="-840"/>
  </r>
  <r>
    <s v="DataDear Theatre GBP"/>
    <s v="353"/>
    <x v="22"/>
    <x v="3"/>
    <s v="EXP"/>
    <s v="Expense"/>
    <s v="Marketing &gt; Print Expenses"/>
    <x v="0"/>
    <x v="0"/>
    <x v="2"/>
    <s v="Actual"/>
    <s v="GBP"/>
    <n v="125"/>
    <s v="GBP"/>
    <n v="125"/>
    <n v="15"/>
    <s v="Negative"/>
    <x v="1"/>
    <x v="1"/>
    <n v="-125"/>
  </r>
  <r>
    <s v="DataDear Theatre GBP"/>
    <s v="353"/>
    <x v="22"/>
    <x v="3"/>
    <s v="EXP"/>
    <s v="Expense"/>
    <s v="Marketing &gt; Print Expenses"/>
    <x v="0"/>
    <x v="1"/>
    <x v="2"/>
    <s v="Actual"/>
    <s v="GBP"/>
    <n v="125"/>
    <s v="GBP"/>
    <n v="125"/>
    <n v="15"/>
    <s v="Negative"/>
    <x v="1"/>
    <x v="1"/>
    <n v="-125"/>
  </r>
  <r>
    <s v="DataDear Theatre GBP"/>
    <s v="353"/>
    <x v="22"/>
    <x v="3"/>
    <s v="EXP"/>
    <s v="Expense"/>
    <s v="Marketing &gt; Print Expenses"/>
    <x v="0"/>
    <x v="4"/>
    <x v="2"/>
    <s v="Actual"/>
    <s v="GBP"/>
    <n v="125"/>
    <s v="GBP"/>
    <n v="125"/>
    <n v="15"/>
    <s v="Negative"/>
    <x v="1"/>
    <x v="1"/>
    <n v="-125"/>
  </r>
  <r>
    <s v="DataDear Theatre GBP"/>
    <s v="353"/>
    <x v="22"/>
    <x v="3"/>
    <s v="EXP"/>
    <s v="Expense"/>
    <s v="Marketing &gt; Print Expenses"/>
    <x v="0"/>
    <x v="2"/>
    <x v="2"/>
    <s v="Actual"/>
    <s v="GBP"/>
    <n v="125"/>
    <s v="GBP"/>
    <n v="125"/>
    <n v="15"/>
    <s v="Negative"/>
    <x v="1"/>
    <x v="1"/>
    <n v="-125"/>
  </r>
  <r>
    <s v="DataDear Theatre GBP"/>
    <s v="353"/>
    <x v="22"/>
    <x v="3"/>
    <s v="EXP"/>
    <s v="Expense"/>
    <s v="Marketing &gt; Print Expenses"/>
    <x v="0"/>
    <x v="5"/>
    <x v="2"/>
    <s v="Actual"/>
    <s v="GBP"/>
    <n v="125"/>
    <s v="GBP"/>
    <n v="125"/>
    <n v="15"/>
    <s v="Negative"/>
    <x v="1"/>
    <x v="1"/>
    <n v="-125"/>
  </r>
  <r>
    <s v="DataDear Theatre GBP"/>
    <s v="353"/>
    <x v="22"/>
    <x v="3"/>
    <s v="EXP"/>
    <s v="Expense"/>
    <s v="Marketing &gt; Print Expenses"/>
    <x v="1"/>
    <x v="3"/>
    <x v="2"/>
    <s v="Actual"/>
    <s v="GBP"/>
    <n v="0"/>
    <s v="GBP"/>
    <n v="0"/>
    <n v="15"/>
    <s v="Negative"/>
    <x v="1"/>
    <x v="1"/>
    <n v="0"/>
  </r>
  <r>
    <s v="DataDear Theatre GBP"/>
    <s v="351"/>
    <x v="23"/>
    <x v="3"/>
    <s v="EXP"/>
    <s v="Expense"/>
    <s v="Marketing &gt; Google Adwords Expenses"/>
    <x v="0"/>
    <x v="0"/>
    <x v="2"/>
    <s v="Actual"/>
    <s v="GBP"/>
    <n v="250"/>
    <s v="GBP"/>
    <n v="250"/>
    <n v="16"/>
    <s v="Negative"/>
    <x v="1"/>
    <x v="1"/>
    <n v="-250"/>
  </r>
  <r>
    <s v="DataDear Theatre GBP"/>
    <s v="351"/>
    <x v="23"/>
    <x v="3"/>
    <s v="EXP"/>
    <s v="Expense"/>
    <s v="Marketing &gt; Google Adwords Expenses"/>
    <x v="0"/>
    <x v="1"/>
    <x v="2"/>
    <s v="Actual"/>
    <s v="GBP"/>
    <n v="250"/>
    <s v="GBP"/>
    <n v="250"/>
    <n v="16"/>
    <s v="Negative"/>
    <x v="1"/>
    <x v="1"/>
    <n v="-250"/>
  </r>
  <r>
    <s v="DataDear Theatre GBP"/>
    <s v="351"/>
    <x v="23"/>
    <x v="3"/>
    <s v="EXP"/>
    <s v="Expense"/>
    <s v="Marketing &gt; Google Adwords Expenses"/>
    <x v="0"/>
    <x v="4"/>
    <x v="2"/>
    <s v="Actual"/>
    <s v="GBP"/>
    <n v="250"/>
    <s v="GBP"/>
    <n v="250"/>
    <n v="16"/>
    <s v="Negative"/>
    <x v="1"/>
    <x v="1"/>
    <n v="-250"/>
  </r>
  <r>
    <s v="DataDear Theatre GBP"/>
    <s v="351"/>
    <x v="23"/>
    <x v="3"/>
    <s v="EXP"/>
    <s v="Expense"/>
    <s v="Marketing &gt; Google Adwords Expenses"/>
    <x v="0"/>
    <x v="2"/>
    <x v="2"/>
    <s v="Actual"/>
    <s v="GBP"/>
    <n v="250"/>
    <s v="GBP"/>
    <n v="250"/>
    <n v="16"/>
    <s v="Negative"/>
    <x v="1"/>
    <x v="1"/>
    <n v="-250"/>
  </r>
  <r>
    <s v="DataDear Theatre GBP"/>
    <s v="351"/>
    <x v="23"/>
    <x v="3"/>
    <s v="EXP"/>
    <s v="Expense"/>
    <s v="Marketing &gt; Google Adwords Expenses"/>
    <x v="0"/>
    <x v="5"/>
    <x v="2"/>
    <s v="Actual"/>
    <s v="GBP"/>
    <n v="250"/>
    <s v="GBP"/>
    <n v="250"/>
    <n v="16"/>
    <s v="Negative"/>
    <x v="1"/>
    <x v="1"/>
    <n v="-250"/>
  </r>
  <r>
    <s v="DataDear Theatre GBP"/>
    <s v="351"/>
    <x v="23"/>
    <x v="3"/>
    <s v="EXP"/>
    <s v="Expense"/>
    <s v="Marketing &gt; Google Adwords Expenses"/>
    <x v="1"/>
    <x v="3"/>
    <x v="2"/>
    <s v="Actual"/>
    <s v="GBP"/>
    <n v="0"/>
    <s v="GBP"/>
    <n v="0"/>
    <n v="16"/>
    <s v="Negative"/>
    <x v="1"/>
    <x v="1"/>
    <n v="0"/>
  </r>
  <r>
    <s v="DataDear Theatre GBP"/>
    <s v="352"/>
    <x v="24"/>
    <x v="3"/>
    <s v="EXP"/>
    <s v="Expense"/>
    <s v="Marketing &gt; Print Expenses"/>
    <x v="0"/>
    <x v="0"/>
    <x v="2"/>
    <s v="Actual"/>
    <s v="GBP"/>
    <n v="41.67"/>
    <s v="GBP"/>
    <n v="41.67"/>
    <n v="17"/>
    <s v="Negative"/>
    <x v="1"/>
    <x v="1"/>
    <n v="-41.67"/>
  </r>
  <r>
    <s v="DataDear Theatre GBP"/>
    <s v="352"/>
    <x v="24"/>
    <x v="3"/>
    <s v="EXP"/>
    <s v="Expense"/>
    <s v="Marketing &gt; Print Expenses"/>
    <x v="0"/>
    <x v="1"/>
    <x v="2"/>
    <s v="Actual"/>
    <s v="GBP"/>
    <n v="41.67"/>
    <s v="GBP"/>
    <n v="41.67"/>
    <n v="17"/>
    <s v="Negative"/>
    <x v="1"/>
    <x v="1"/>
    <n v="-41.67"/>
  </r>
  <r>
    <s v="DataDear Theatre GBP"/>
    <s v="352"/>
    <x v="24"/>
    <x v="3"/>
    <s v="EXP"/>
    <s v="Expense"/>
    <s v="Marketing &gt; Print Expenses"/>
    <x v="0"/>
    <x v="4"/>
    <x v="2"/>
    <s v="Actual"/>
    <s v="GBP"/>
    <n v="41.67"/>
    <s v="GBP"/>
    <n v="41.67"/>
    <n v="17"/>
    <s v="Negative"/>
    <x v="1"/>
    <x v="1"/>
    <n v="-41.67"/>
  </r>
  <r>
    <s v="DataDear Theatre GBP"/>
    <s v="352"/>
    <x v="24"/>
    <x v="3"/>
    <s v="EXP"/>
    <s v="Expense"/>
    <s v="Marketing &gt; Print Expenses"/>
    <x v="0"/>
    <x v="2"/>
    <x v="2"/>
    <s v="Actual"/>
    <s v="GBP"/>
    <n v="41.67"/>
    <s v="GBP"/>
    <n v="41.67"/>
    <n v="17"/>
    <s v="Negative"/>
    <x v="1"/>
    <x v="1"/>
    <n v="-41.67"/>
  </r>
  <r>
    <s v="DataDear Theatre GBP"/>
    <s v="352"/>
    <x v="24"/>
    <x v="3"/>
    <s v="EXP"/>
    <s v="Expense"/>
    <s v="Marketing &gt; Print Expenses"/>
    <x v="0"/>
    <x v="5"/>
    <x v="2"/>
    <s v="Actual"/>
    <s v="GBP"/>
    <n v="41.67"/>
    <s v="GBP"/>
    <n v="41.67"/>
    <n v="17"/>
    <s v="Negative"/>
    <x v="1"/>
    <x v="1"/>
    <n v="-41.67"/>
  </r>
  <r>
    <s v="DataDear Theatre GBP"/>
    <s v="352"/>
    <x v="24"/>
    <x v="3"/>
    <s v="EXP"/>
    <s v="Expense"/>
    <s v="Marketing &gt; Print Expenses"/>
    <x v="1"/>
    <x v="3"/>
    <x v="2"/>
    <s v="Actual"/>
    <s v="GBP"/>
    <n v="0"/>
    <s v="GBP"/>
    <n v="0"/>
    <n v="17"/>
    <s v="Negative"/>
    <x v="1"/>
    <x v="1"/>
    <n v="0"/>
  </r>
  <r>
    <s v="DataDear Theatre GBP"/>
    <s v="354"/>
    <x v="25"/>
    <x v="3"/>
    <s v="EXP"/>
    <s v="Expense"/>
    <s v="Marketing &gt; Print Expenses"/>
    <x v="0"/>
    <x v="0"/>
    <x v="2"/>
    <s v="Actual"/>
    <s v="GBP"/>
    <n v="166.67"/>
    <s v="GBP"/>
    <n v="166.67"/>
    <n v="18"/>
    <s v="Negative"/>
    <x v="1"/>
    <x v="1"/>
    <n v="-166.67"/>
  </r>
  <r>
    <s v="DataDear Theatre GBP"/>
    <s v="354"/>
    <x v="25"/>
    <x v="3"/>
    <s v="EXP"/>
    <s v="Expense"/>
    <s v="Marketing &gt; Print Expenses"/>
    <x v="0"/>
    <x v="1"/>
    <x v="2"/>
    <s v="Actual"/>
    <s v="GBP"/>
    <n v="166.67"/>
    <s v="GBP"/>
    <n v="166.67"/>
    <n v="18"/>
    <s v="Negative"/>
    <x v="1"/>
    <x v="1"/>
    <n v="-166.67"/>
  </r>
  <r>
    <s v="DataDear Theatre GBP"/>
    <s v="354"/>
    <x v="25"/>
    <x v="3"/>
    <s v="EXP"/>
    <s v="Expense"/>
    <s v="Marketing &gt; Print Expenses"/>
    <x v="0"/>
    <x v="4"/>
    <x v="2"/>
    <s v="Actual"/>
    <s v="GBP"/>
    <n v="166.67"/>
    <s v="GBP"/>
    <n v="166.67"/>
    <n v="18"/>
    <s v="Negative"/>
    <x v="1"/>
    <x v="1"/>
    <n v="-166.67"/>
  </r>
  <r>
    <s v="DataDear Theatre GBP"/>
    <s v="354"/>
    <x v="25"/>
    <x v="3"/>
    <s v="EXP"/>
    <s v="Expense"/>
    <s v="Marketing &gt; Print Expenses"/>
    <x v="0"/>
    <x v="2"/>
    <x v="2"/>
    <s v="Actual"/>
    <s v="GBP"/>
    <n v="166.67"/>
    <s v="GBP"/>
    <n v="166.67"/>
    <n v="18"/>
    <s v="Negative"/>
    <x v="1"/>
    <x v="1"/>
    <n v="-166.67"/>
  </r>
  <r>
    <s v="DataDear Theatre GBP"/>
    <s v="354"/>
    <x v="25"/>
    <x v="3"/>
    <s v="EXP"/>
    <s v="Expense"/>
    <s v="Marketing &gt; Print Expenses"/>
    <x v="0"/>
    <x v="5"/>
    <x v="2"/>
    <s v="Actual"/>
    <s v="GBP"/>
    <n v="166.67"/>
    <s v="GBP"/>
    <n v="166.67"/>
    <n v="18"/>
    <s v="Negative"/>
    <x v="1"/>
    <x v="1"/>
    <n v="-166.67"/>
  </r>
  <r>
    <s v="DataDear Theatre GBP"/>
    <s v="354"/>
    <x v="25"/>
    <x v="3"/>
    <s v="EXP"/>
    <s v="Expense"/>
    <s v="Marketing &gt; Print Expenses"/>
    <x v="1"/>
    <x v="3"/>
    <x v="2"/>
    <s v="Actual"/>
    <s v="GBP"/>
    <n v="0"/>
    <s v="GBP"/>
    <n v="0"/>
    <n v="18"/>
    <s v="Negative"/>
    <x v="1"/>
    <x v="1"/>
    <n v="0"/>
  </r>
  <r>
    <s v="DataDear Theatre GBP"/>
    <s v="350"/>
    <x v="26"/>
    <x v="3"/>
    <s v="EXP"/>
    <s v="Expense"/>
    <s v="Marketing &gt; Social Media Expense"/>
    <x v="0"/>
    <x v="0"/>
    <x v="2"/>
    <s v="Actual"/>
    <s v="GBP"/>
    <n v="125"/>
    <s v="GBP"/>
    <n v="125"/>
    <n v="19"/>
    <s v="Negative"/>
    <x v="1"/>
    <x v="1"/>
    <n v="-125"/>
  </r>
  <r>
    <s v="DataDear Theatre GBP"/>
    <s v="350"/>
    <x v="26"/>
    <x v="3"/>
    <s v="EXP"/>
    <s v="Expense"/>
    <s v="Marketing &gt; Social Media Expense"/>
    <x v="0"/>
    <x v="1"/>
    <x v="2"/>
    <s v="Actual"/>
    <s v="GBP"/>
    <n v="125"/>
    <s v="GBP"/>
    <n v="125"/>
    <n v="19"/>
    <s v="Negative"/>
    <x v="1"/>
    <x v="1"/>
    <n v="-125"/>
  </r>
  <r>
    <s v="DataDear Theatre GBP"/>
    <s v="350"/>
    <x v="26"/>
    <x v="3"/>
    <s v="EXP"/>
    <s v="Expense"/>
    <s v="Marketing &gt; Social Media Expense"/>
    <x v="0"/>
    <x v="4"/>
    <x v="2"/>
    <s v="Actual"/>
    <s v="GBP"/>
    <n v="125"/>
    <s v="GBP"/>
    <n v="125"/>
    <n v="19"/>
    <s v="Negative"/>
    <x v="1"/>
    <x v="1"/>
    <n v="-125"/>
  </r>
  <r>
    <s v="DataDear Theatre GBP"/>
    <s v="350"/>
    <x v="26"/>
    <x v="3"/>
    <s v="EXP"/>
    <s v="Expense"/>
    <s v="Marketing &gt; Social Media Expense"/>
    <x v="0"/>
    <x v="2"/>
    <x v="2"/>
    <s v="Actual"/>
    <s v="GBP"/>
    <n v="125"/>
    <s v="GBP"/>
    <n v="125"/>
    <n v="19"/>
    <s v="Negative"/>
    <x v="1"/>
    <x v="1"/>
    <n v="-125"/>
  </r>
  <r>
    <s v="DataDear Theatre GBP"/>
    <s v="350"/>
    <x v="26"/>
    <x v="3"/>
    <s v="EXP"/>
    <s v="Expense"/>
    <s v="Marketing &gt; Social Media Expense"/>
    <x v="0"/>
    <x v="5"/>
    <x v="2"/>
    <s v="Actual"/>
    <s v="GBP"/>
    <n v="125"/>
    <s v="GBP"/>
    <n v="125"/>
    <n v="19"/>
    <s v="Negative"/>
    <x v="1"/>
    <x v="1"/>
    <n v="-125"/>
  </r>
  <r>
    <s v="DataDear Theatre GBP"/>
    <s v="350"/>
    <x v="26"/>
    <x v="3"/>
    <s v="EXP"/>
    <s v="Expense"/>
    <s v="Marketing &gt; Social Media Expense"/>
    <x v="1"/>
    <x v="3"/>
    <x v="2"/>
    <s v="Actual"/>
    <s v="GBP"/>
    <n v="0"/>
    <s v="GBP"/>
    <n v="0"/>
    <n v="19"/>
    <s v="Negative"/>
    <x v="1"/>
    <x v="1"/>
    <n v="0"/>
  </r>
  <r>
    <s v="DataDear Theatre GBP"/>
    <s v="489"/>
    <x v="27"/>
    <x v="1"/>
    <s v="EXP"/>
    <s v=""/>
    <s v="Office Expenses &gt; Telephone &amp; Internet"/>
    <x v="0"/>
    <x v="0"/>
    <x v="2"/>
    <s v="Actual"/>
    <s v="GBP"/>
    <n v="0"/>
    <s v="GBP"/>
    <n v="0"/>
    <n v="31"/>
    <s v="Negative"/>
    <x v="1"/>
    <x v="1"/>
    <n v="0"/>
  </r>
  <r>
    <s v="DataDear Theatre GBP"/>
    <s v="489"/>
    <x v="27"/>
    <x v="1"/>
    <s v="EXP"/>
    <s v=""/>
    <s v="Office Expenses &gt; Telephone &amp; Internet"/>
    <x v="0"/>
    <x v="1"/>
    <x v="2"/>
    <s v="Actual"/>
    <s v="GBP"/>
    <n v="0"/>
    <s v="GBP"/>
    <n v="0"/>
    <n v="31"/>
    <s v="Negative"/>
    <x v="1"/>
    <x v="1"/>
    <n v="0"/>
  </r>
  <r>
    <s v="DataDear Theatre GBP"/>
    <s v="489"/>
    <x v="27"/>
    <x v="1"/>
    <s v="EXP"/>
    <s v=""/>
    <s v="Office Expenses &gt; Telephone &amp; Internet"/>
    <x v="0"/>
    <x v="4"/>
    <x v="2"/>
    <s v="Actual"/>
    <s v="GBP"/>
    <n v="0"/>
    <s v="GBP"/>
    <n v="0"/>
    <n v="31"/>
    <s v="Negative"/>
    <x v="1"/>
    <x v="1"/>
    <n v="0"/>
  </r>
  <r>
    <s v="DataDear Theatre GBP"/>
    <s v="489"/>
    <x v="27"/>
    <x v="1"/>
    <s v="EXP"/>
    <s v=""/>
    <s v="Office Expenses &gt; Telephone &amp; Internet"/>
    <x v="0"/>
    <x v="2"/>
    <x v="2"/>
    <s v="Actual"/>
    <s v="GBP"/>
    <n v="0"/>
    <s v="GBP"/>
    <n v="0"/>
    <n v="31"/>
    <s v="Negative"/>
    <x v="1"/>
    <x v="1"/>
    <n v="0"/>
  </r>
  <r>
    <s v="DataDear Theatre GBP"/>
    <s v="489"/>
    <x v="27"/>
    <x v="1"/>
    <s v="EXP"/>
    <s v=""/>
    <s v="Office Expenses &gt; Telephone &amp; Internet"/>
    <x v="0"/>
    <x v="5"/>
    <x v="2"/>
    <s v="Actual"/>
    <s v="GBP"/>
    <n v="0"/>
    <s v="GBP"/>
    <n v="0"/>
    <n v="31"/>
    <s v="Negative"/>
    <x v="1"/>
    <x v="1"/>
    <n v="0"/>
  </r>
  <r>
    <s v="DataDear Theatre GBP"/>
    <s v="489"/>
    <x v="27"/>
    <x v="1"/>
    <s v="EXP"/>
    <s v=""/>
    <s v="Office Expenses &gt; Telephone &amp; Internet"/>
    <x v="1"/>
    <x v="3"/>
    <x v="2"/>
    <s v="Actual"/>
    <s v="GBP"/>
    <n v="66.67"/>
    <s v="GBP"/>
    <n v="66.67"/>
    <n v="31"/>
    <s v="Negative"/>
    <x v="1"/>
    <x v="1"/>
    <n v="-66.67"/>
  </r>
  <r>
    <s v="DataDear Theatre GBP"/>
    <s v="490"/>
    <x v="28"/>
    <x v="1"/>
    <s v="EXP"/>
    <s v="Expense"/>
    <s v="Office Expenses &gt; Use of home"/>
    <x v="0"/>
    <x v="0"/>
    <x v="2"/>
    <s v="Actual"/>
    <s v="GBP"/>
    <n v="0"/>
    <s v="GBP"/>
    <n v="0"/>
    <n v="32"/>
    <s v="Negative"/>
    <x v="1"/>
    <x v="1"/>
    <n v="0"/>
  </r>
  <r>
    <s v="DataDear Theatre GBP"/>
    <s v="490"/>
    <x v="28"/>
    <x v="1"/>
    <s v="EXP"/>
    <s v="Expense"/>
    <s v="Office Expenses &gt; Use of home"/>
    <x v="0"/>
    <x v="1"/>
    <x v="2"/>
    <s v="Actual"/>
    <s v="GBP"/>
    <n v="0"/>
    <s v="GBP"/>
    <n v="0"/>
    <n v="32"/>
    <s v="Negative"/>
    <x v="1"/>
    <x v="1"/>
    <n v="0"/>
  </r>
  <r>
    <s v="DataDear Theatre GBP"/>
    <s v="490"/>
    <x v="28"/>
    <x v="1"/>
    <s v="EXP"/>
    <s v="Expense"/>
    <s v="Office Expenses &gt; Use of home"/>
    <x v="0"/>
    <x v="4"/>
    <x v="2"/>
    <s v="Actual"/>
    <s v="GBP"/>
    <n v="0"/>
    <s v="GBP"/>
    <n v="0"/>
    <n v="32"/>
    <s v="Negative"/>
    <x v="1"/>
    <x v="1"/>
    <n v="0"/>
  </r>
  <r>
    <s v="DataDear Theatre GBP"/>
    <s v="490"/>
    <x v="28"/>
    <x v="1"/>
    <s v="EXP"/>
    <s v="Expense"/>
    <s v="Office Expenses &gt; Use of home"/>
    <x v="0"/>
    <x v="2"/>
    <x v="2"/>
    <s v="Actual"/>
    <s v="GBP"/>
    <n v="0"/>
    <s v="GBP"/>
    <n v="0"/>
    <n v="32"/>
    <s v="Negative"/>
    <x v="1"/>
    <x v="1"/>
    <n v="0"/>
  </r>
  <r>
    <s v="DataDear Theatre GBP"/>
    <s v="490"/>
    <x v="28"/>
    <x v="1"/>
    <s v="EXP"/>
    <s v="Expense"/>
    <s v="Office Expenses &gt; Use of home"/>
    <x v="0"/>
    <x v="5"/>
    <x v="2"/>
    <s v="Actual"/>
    <s v="GBP"/>
    <n v="0"/>
    <s v="GBP"/>
    <n v="0"/>
    <n v="32"/>
    <s v="Negative"/>
    <x v="1"/>
    <x v="1"/>
    <n v="0"/>
  </r>
  <r>
    <s v="DataDear Theatre GBP"/>
    <s v="490"/>
    <x v="28"/>
    <x v="1"/>
    <s v="EXP"/>
    <s v="Expense"/>
    <s v="Office Expenses &gt; Use of home"/>
    <x v="1"/>
    <x v="3"/>
    <x v="2"/>
    <s v="Actual"/>
    <s v="GBP"/>
    <n v="50"/>
    <s v="GBP"/>
    <n v="50"/>
    <n v="32"/>
    <s v="Negative"/>
    <x v="1"/>
    <x v="1"/>
    <n v="-50"/>
  </r>
  <r>
    <s v="DataDear Theatre GBP"/>
    <s v="204"/>
    <x v="5"/>
    <x v="0"/>
    <s v="REV"/>
    <s v="Revenue"/>
    <s v="Sales &gt; Drinks"/>
    <x v="0"/>
    <x v="0"/>
    <x v="3"/>
    <s v="Actual"/>
    <s v="GBP"/>
    <n v="0"/>
    <s v="GBP"/>
    <n v="0"/>
    <n v="1"/>
    <s v="Positive"/>
    <x v="0"/>
    <x v="0"/>
    <n v="0"/>
  </r>
  <r>
    <s v="DataDear Theatre GBP"/>
    <s v="204"/>
    <x v="5"/>
    <x v="0"/>
    <s v="REV"/>
    <s v="Revenue"/>
    <s v="Sales &gt; Drinks"/>
    <x v="0"/>
    <x v="1"/>
    <x v="3"/>
    <s v="Actual"/>
    <s v="GBP"/>
    <n v="1686.67"/>
    <s v="GBP"/>
    <n v="1686.67"/>
    <n v="1"/>
    <s v="Positive"/>
    <x v="0"/>
    <x v="0"/>
    <n v="1686.67"/>
  </r>
  <r>
    <s v="DataDear Theatre GBP"/>
    <s v="204"/>
    <x v="5"/>
    <x v="0"/>
    <s v="REV"/>
    <s v="Revenue"/>
    <s v="Sales &gt; Drinks"/>
    <x v="0"/>
    <x v="4"/>
    <x v="3"/>
    <s v="Actual"/>
    <s v="GBP"/>
    <n v="1549.17"/>
    <s v="GBP"/>
    <n v="1549.17"/>
    <n v="1"/>
    <s v="Positive"/>
    <x v="0"/>
    <x v="0"/>
    <n v="1549.17"/>
  </r>
  <r>
    <s v="DataDear Theatre GBP"/>
    <s v="204"/>
    <x v="5"/>
    <x v="0"/>
    <s v="REV"/>
    <s v="Revenue"/>
    <s v="Sales &gt; Drinks"/>
    <x v="0"/>
    <x v="2"/>
    <x v="3"/>
    <s v="Actual"/>
    <s v="GBP"/>
    <n v="1503.33"/>
    <s v="GBP"/>
    <n v="1503.33"/>
    <n v="1"/>
    <s v="Positive"/>
    <x v="0"/>
    <x v="0"/>
    <n v="1503.33"/>
  </r>
  <r>
    <s v="DataDear Theatre GBP"/>
    <s v="204"/>
    <x v="5"/>
    <x v="0"/>
    <s v="REV"/>
    <s v="Revenue"/>
    <s v="Sales &gt; Drinks"/>
    <x v="0"/>
    <x v="5"/>
    <x v="3"/>
    <s v="Actual"/>
    <s v="GBP"/>
    <n v="1870"/>
    <s v="GBP"/>
    <n v="1870"/>
    <n v="1"/>
    <s v="Positive"/>
    <x v="0"/>
    <x v="0"/>
    <n v="1870"/>
  </r>
  <r>
    <s v="DataDear Theatre GBP"/>
    <s v="204"/>
    <x v="5"/>
    <x v="0"/>
    <s v="REV"/>
    <s v="Revenue"/>
    <s v="Sales &gt; Drinks"/>
    <x v="1"/>
    <x v="3"/>
    <x v="3"/>
    <s v="Actual"/>
    <s v="GBP"/>
    <n v="0"/>
    <s v="GBP"/>
    <n v="0"/>
    <n v="1"/>
    <s v="Positive"/>
    <x v="0"/>
    <x v="0"/>
    <n v="0"/>
  </r>
  <r>
    <s v="DataDear Theatre GBP"/>
    <s v="203"/>
    <x v="6"/>
    <x v="0"/>
    <s v="REV"/>
    <s v="Revenue"/>
    <s v="Sales &gt; Food"/>
    <x v="0"/>
    <x v="0"/>
    <x v="3"/>
    <s v="Actual"/>
    <s v="GBP"/>
    <n v="0"/>
    <s v="GBP"/>
    <n v="0"/>
    <n v="2"/>
    <s v="Positive"/>
    <x v="0"/>
    <x v="0"/>
    <n v="0"/>
  </r>
  <r>
    <s v="DataDear Theatre GBP"/>
    <s v="203"/>
    <x v="6"/>
    <x v="0"/>
    <s v="REV"/>
    <s v="Revenue"/>
    <s v="Sales &gt; Food"/>
    <x v="0"/>
    <x v="1"/>
    <x v="3"/>
    <s v="Actual"/>
    <s v="GBP"/>
    <n v="815.83"/>
    <s v="GBP"/>
    <n v="815.83"/>
    <n v="2"/>
    <s v="Positive"/>
    <x v="0"/>
    <x v="0"/>
    <n v="815.83"/>
  </r>
  <r>
    <s v="DataDear Theatre GBP"/>
    <s v="203"/>
    <x v="6"/>
    <x v="0"/>
    <s v="REV"/>
    <s v="Revenue"/>
    <s v="Sales &gt; Food"/>
    <x v="0"/>
    <x v="4"/>
    <x v="3"/>
    <s v="Actual"/>
    <s v="GBP"/>
    <n v="861.67"/>
    <s v="GBP"/>
    <n v="861.67"/>
    <n v="2"/>
    <s v="Positive"/>
    <x v="0"/>
    <x v="0"/>
    <n v="861.67"/>
  </r>
  <r>
    <s v="DataDear Theatre GBP"/>
    <s v="203"/>
    <x v="6"/>
    <x v="0"/>
    <s v="REV"/>
    <s v="Revenue"/>
    <s v="Sales &gt; Food"/>
    <x v="0"/>
    <x v="2"/>
    <x v="3"/>
    <s v="Actual"/>
    <s v="GBP"/>
    <n v="770"/>
    <s v="GBP"/>
    <n v="770"/>
    <n v="2"/>
    <s v="Positive"/>
    <x v="0"/>
    <x v="0"/>
    <n v="770"/>
  </r>
  <r>
    <s v="DataDear Theatre GBP"/>
    <s v="203"/>
    <x v="6"/>
    <x v="0"/>
    <s v="REV"/>
    <s v="Revenue"/>
    <s v="Sales &gt; Food"/>
    <x v="0"/>
    <x v="5"/>
    <x v="3"/>
    <s v="Actual"/>
    <s v="GBP"/>
    <n v="623.33000000000004"/>
    <s v="GBP"/>
    <n v="623.33000000000004"/>
    <n v="2"/>
    <s v="Positive"/>
    <x v="0"/>
    <x v="0"/>
    <n v="623.33000000000004"/>
  </r>
  <r>
    <s v="DataDear Theatre GBP"/>
    <s v="203"/>
    <x v="6"/>
    <x v="0"/>
    <s v="REV"/>
    <s v="Revenue"/>
    <s v="Sales &gt; Food"/>
    <x v="1"/>
    <x v="3"/>
    <x v="3"/>
    <s v="Actual"/>
    <s v="GBP"/>
    <n v="0"/>
    <s v="GBP"/>
    <n v="0"/>
    <n v="2"/>
    <s v="Positive"/>
    <x v="0"/>
    <x v="0"/>
    <n v="0"/>
  </r>
  <r>
    <s v="DataDear Theatre GBP"/>
    <s v="201"/>
    <x v="0"/>
    <x v="0"/>
    <s v="REV.TUR.SAL"/>
    <s v="Sales revenue"/>
    <s v="Sales &gt; Sales from Agents"/>
    <x v="0"/>
    <x v="0"/>
    <x v="3"/>
    <s v="Actual"/>
    <s v="GBP"/>
    <n v="4187.5"/>
    <s v="GBP"/>
    <n v="4187.5"/>
    <n v="3"/>
    <s v="Positive"/>
    <x v="0"/>
    <x v="0"/>
    <n v="4187.5"/>
  </r>
  <r>
    <s v="DataDear Theatre GBP"/>
    <s v="201"/>
    <x v="0"/>
    <x v="0"/>
    <s v="REV.TUR.SAL"/>
    <s v="Sales revenue"/>
    <s v="Sales &gt; Sales from Agents"/>
    <x v="0"/>
    <x v="1"/>
    <x v="3"/>
    <s v="Actual"/>
    <s v="GBP"/>
    <n v="0"/>
    <s v="GBP"/>
    <n v="0"/>
    <n v="3"/>
    <s v="Positive"/>
    <x v="0"/>
    <x v="0"/>
    <n v="0"/>
  </r>
  <r>
    <s v="DataDear Theatre GBP"/>
    <s v="201"/>
    <x v="0"/>
    <x v="0"/>
    <s v="REV.TUR.SAL"/>
    <s v="Sales revenue"/>
    <s v="Sales &gt; Sales from Agents"/>
    <x v="0"/>
    <x v="4"/>
    <x v="3"/>
    <s v="Actual"/>
    <s v="GBP"/>
    <n v="4491.67"/>
    <s v="GBP"/>
    <n v="4491.67"/>
    <n v="3"/>
    <s v="Positive"/>
    <x v="0"/>
    <x v="0"/>
    <n v="4491.67"/>
  </r>
  <r>
    <s v="DataDear Theatre GBP"/>
    <s v="201"/>
    <x v="0"/>
    <x v="0"/>
    <s v="REV.TUR.SAL"/>
    <s v="Sales revenue"/>
    <s v="Sales &gt; Sales from Agents"/>
    <x v="0"/>
    <x v="2"/>
    <x v="3"/>
    <s v="Actual"/>
    <s v="GBP"/>
    <n v="6341.67"/>
    <s v="GBP"/>
    <n v="6341.67"/>
    <n v="3"/>
    <s v="Positive"/>
    <x v="0"/>
    <x v="0"/>
    <n v="6341.67"/>
  </r>
  <r>
    <s v="DataDear Theatre GBP"/>
    <s v="201"/>
    <x v="0"/>
    <x v="0"/>
    <s v="REV.TUR.SAL"/>
    <s v="Sales revenue"/>
    <s v="Sales &gt; Sales from Agents"/>
    <x v="0"/>
    <x v="5"/>
    <x v="3"/>
    <s v="Actual"/>
    <s v="GBP"/>
    <n v="5000"/>
    <s v="GBP"/>
    <n v="5000"/>
    <n v="3"/>
    <s v="Positive"/>
    <x v="0"/>
    <x v="0"/>
    <n v="5000"/>
  </r>
  <r>
    <s v="DataDear Theatre GBP"/>
    <s v="201"/>
    <x v="0"/>
    <x v="0"/>
    <s v="REV.TUR.SAL"/>
    <s v="Sales revenue"/>
    <s v="Sales &gt; Sales from Agents"/>
    <x v="1"/>
    <x v="3"/>
    <x v="3"/>
    <s v="Actual"/>
    <s v="GBP"/>
    <n v="0"/>
    <s v="GBP"/>
    <n v="0"/>
    <n v="3"/>
    <s v="Positive"/>
    <x v="0"/>
    <x v="0"/>
    <n v="0"/>
  </r>
  <r>
    <s v="DataDear Theatre GBP"/>
    <s v="202"/>
    <x v="1"/>
    <x v="0"/>
    <s v="REV"/>
    <s v="Revenue"/>
    <s v="Sales &gt; Sales from Booking Office"/>
    <x v="0"/>
    <x v="0"/>
    <x v="3"/>
    <s v="Actual"/>
    <s v="GBP"/>
    <n v="0"/>
    <s v="GBP"/>
    <n v="0"/>
    <n v="4"/>
    <s v="Positive"/>
    <x v="0"/>
    <x v="0"/>
    <n v="0"/>
  </r>
  <r>
    <s v="DataDear Theatre GBP"/>
    <s v="202"/>
    <x v="1"/>
    <x v="0"/>
    <s v="REV"/>
    <s v="Revenue"/>
    <s v="Sales &gt; Sales from Booking Office"/>
    <x v="0"/>
    <x v="1"/>
    <x v="3"/>
    <s v="Actual"/>
    <s v="GBP"/>
    <n v="2937.5"/>
    <s v="GBP"/>
    <n v="2937.5"/>
    <n v="4"/>
    <s v="Positive"/>
    <x v="0"/>
    <x v="0"/>
    <n v="2937.5"/>
  </r>
  <r>
    <s v="DataDear Theatre GBP"/>
    <s v="202"/>
    <x v="1"/>
    <x v="0"/>
    <s v="REV"/>
    <s v="Revenue"/>
    <s v="Sales &gt; Sales from Booking Office"/>
    <x v="0"/>
    <x v="4"/>
    <x v="3"/>
    <s v="Actual"/>
    <s v="GBP"/>
    <n v="2875"/>
    <s v="GBP"/>
    <n v="2875"/>
    <n v="4"/>
    <s v="Positive"/>
    <x v="0"/>
    <x v="0"/>
    <n v="2875"/>
  </r>
  <r>
    <s v="DataDear Theatre GBP"/>
    <s v="202"/>
    <x v="1"/>
    <x v="0"/>
    <s v="REV"/>
    <s v="Revenue"/>
    <s v="Sales &gt; Sales from Booking Office"/>
    <x v="0"/>
    <x v="2"/>
    <x v="3"/>
    <s v="Actual"/>
    <s v="GBP"/>
    <n v="2812.5"/>
    <s v="GBP"/>
    <n v="2812.5"/>
    <n v="4"/>
    <s v="Positive"/>
    <x v="0"/>
    <x v="0"/>
    <n v="2812.5"/>
  </r>
  <r>
    <s v="DataDear Theatre GBP"/>
    <s v="202"/>
    <x v="1"/>
    <x v="0"/>
    <s v="REV"/>
    <s v="Revenue"/>
    <s v="Sales &gt; Sales from Booking Office"/>
    <x v="0"/>
    <x v="5"/>
    <x v="3"/>
    <s v="Actual"/>
    <s v="GBP"/>
    <n v="3000"/>
    <s v="GBP"/>
    <n v="3000"/>
    <n v="4"/>
    <s v="Positive"/>
    <x v="0"/>
    <x v="0"/>
    <n v="3000"/>
  </r>
  <r>
    <s v="DataDear Theatre GBP"/>
    <s v="202"/>
    <x v="1"/>
    <x v="0"/>
    <s v="REV"/>
    <s v="Revenue"/>
    <s v="Sales &gt; Sales from Booking Office"/>
    <x v="1"/>
    <x v="3"/>
    <x v="3"/>
    <s v="Actual"/>
    <s v="GBP"/>
    <n v="0"/>
    <s v="GBP"/>
    <n v="0"/>
    <n v="4"/>
    <s v="Positive"/>
    <x v="0"/>
    <x v="0"/>
    <n v="0"/>
  </r>
  <r>
    <s v="DataDear Theatre GBP"/>
    <s v="200"/>
    <x v="2"/>
    <x v="0"/>
    <s v="REV"/>
    <s v="Revenue"/>
    <s v="Sales &gt; Sales from Website"/>
    <x v="0"/>
    <x v="0"/>
    <x v="3"/>
    <s v="Actual"/>
    <s v="GBP"/>
    <n v="0"/>
    <s v="GBP"/>
    <n v="0"/>
    <n v="5"/>
    <s v="Positive"/>
    <x v="0"/>
    <x v="0"/>
    <n v="0"/>
  </r>
  <r>
    <s v="DataDear Theatre GBP"/>
    <s v="200"/>
    <x v="2"/>
    <x v="0"/>
    <s v="REV"/>
    <s v="Revenue"/>
    <s v="Sales &gt; Sales from Website"/>
    <x v="0"/>
    <x v="1"/>
    <x v="3"/>
    <s v="Actual"/>
    <s v="GBP"/>
    <n v="500"/>
    <s v="GBP"/>
    <n v="500"/>
    <n v="5"/>
    <s v="Positive"/>
    <x v="0"/>
    <x v="0"/>
    <n v="500"/>
  </r>
  <r>
    <s v="DataDear Theatre GBP"/>
    <s v="200"/>
    <x v="2"/>
    <x v="0"/>
    <s v="REV"/>
    <s v="Revenue"/>
    <s v="Sales &gt; Sales from Website"/>
    <x v="0"/>
    <x v="4"/>
    <x v="3"/>
    <s v="Actual"/>
    <s v="GBP"/>
    <n v="0"/>
    <s v="GBP"/>
    <n v="0"/>
    <n v="5"/>
    <s v="Positive"/>
    <x v="0"/>
    <x v="0"/>
    <n v="0"/>
  </r>
  <r>
    <s v="DataDear Theatre GBP"/>
    <s v="200"/>
    <x v="2"/>
    <x v="0"/>
    <s v="REV"/>
    <s v="Revenue"/>
    <s v="Sales &gt; Sales from Website"/>
    <x v="0"/>
    <x v="2"/>
    <x v="3"/>
    <s v="Actual"/>
    <s v="GBP"/>
    <n v="0"/>
    <s v="GBP"/>
    <n v="0"/>
    <n v="5"/>
    <s v="Positive"/>
    <x v="0"/>
    <x v="0"/>
    <n v="0"/>
  </r>
  <r>
    <s v="DataDear Theatre GBP"/>
    <s v="200"/>
    <x v="2"/>
    <x v="0"/>
    <s v="REV"/>
    <s v="Revenue"/>
    <s v="Sales &gt; Sales from Website"/>
    <x v="0"/>
    <x v="5"/>
    <x v="3"/>
    <s v="Actual"/>
    <s v="GBP"/>
    <n v="200"/>
    <s v="GBP"/>
    <n v="200"/>
    <n v="5"/>
    <s v="Positive"/>
    <x v="0"/>
    <x v="0"/>
    <n v="200"/>
  </r>
  <r>
    <s v="DataDear Theatre GBP"/>
    <s v="200"/>
    <x v="2"/>
    <x v="0"/>
    <s v="REV"/>
    <s v="Revenue"/>
    <s v="Sales &gt; Sales from Website"/>
    <x v="1"/>
    <x v="3"/>
    <x v="3"/>
    <s v="Actual"/>
    <s v="GBP"/>
    <n v="0"/>
    <s v="GBP"/>
    <n v="0"/>
    <n v="5"/>
    <s v="Positive"/>
    <x v="0"/>
    <x v="0"/>
    <n v="0"/>
  </r>
  <r>
    <s v="DataDear Theatre GBP"/>
    <s v="360"/>
    <x v="7"/>
    <x v="2"/>
    <s v="EXP"/>
    <s v="Expense"/>
    <s v="Agent Costs &gt; Agents Commission"/>
    <x v="0"/>
    <x v="0"/>
    <x v="3"/>
    <s v="Actual"/>
    <s v="GBP"/>
    <n v="0"/>
    <s v="GBP"/>
    <n v="0"/>
    <n v="6"/>
    <s v="Negative"/>
    <x v="1"/>
    <x v="2"/>
    <n v="0"/>
  </r>
  <r>
    <s v="DataDear Theatre GBP"/>
    <s v="360"/>
    <x v="7"/>
    <x v="2"/>
    <s v="EXP"/>
    <s v="Expense"/>
    <s v="Agent Costs &gt; Agents Commission"/>
    <x v="0"/>
    <x v="1"/>
    <x v="3"/>
    <s v="Actual"/>
    <s v="GBP"/>
    <n v="1416.67"/>
    <s v="GBP"/>
    <n v="1416.67"/>
    <n v="6"/>
    <s v="Negative"/>
    <x v="1"/>
    <x v="2"/>
    <n v="-1416.67"/>
  </r>
  <r>
    <s v="DataDear Theatre GBP"/>
    <s v="360"/>
    <x v="7"/>
    <x v="2"/>
    <s v="EXP"/>
    <s v="Expense"/>
    <s v="Agent Costs &gt; Agents Commission"/>
    <x v="0"/>
    <x v="4"/>
    <x v="3"/>
    <s v="Actual"/>
    <s v="GBP"/>
    <n v="1333.33"/>
    <s v="GBP"/>
    <n v="1333.33"/>
    <n v="6"/>
    <s v="Negative"/>
    <x v="1"/>
    <x v="2"/>
    <n v="-1333.33"/>
  </r>
  <r>
    <s v="DataDear Theatre GBP"/>
    <s v="360"/>
    <x v="7"/>
    <x v="2"/>
    <s v="EXP"/>
    <s v="Expense"/>
    <s v="Agent Costs &gt; Agents Commission"/>
    <x v="0"/>
    <x v="2"/>
    <x v="3"/>
    <s v="Actual"/>
    <s v="GBP"/>
    <n v="1250"/>
    <s v="GBP"/>
    <n v="1250"/>
    <n v="6"/>
    <s v="Negative"/>
    <x v="1"/>
    <x v="2"/>
    <n v="-1250"/>
  </r>
  <r>
    <s v="DataDear Theatre GBP"/>
    <s v="360"/>
    <x v="7"/>
    <x v="2"/>
    <s v="EXP"/>
    <s v="Expense"/>
    <s v="Agent Costs &gt; Agents Commission"/>
    <x v="0"/>
    <x v="5"/>
    <x v="3"/>
    <s v="Actual"/>
    <s v="GBP"/>
    <n v="1500"/>
    <s v="GBP"/>
    <n v="1500"/>
    <n v="6"/>
    <s v="Negative"/>
    <x v="1"/>
    <x v="2"/>
    <n v="-1500"/>
  </r>
  <r>
    <s v="DataDear Theatre GBP"/>
    <s v="360"/>
    <x v="7"/>
    <x v="2"/>
    <s v="EXP"/>
    <s v="Expense"/>
    <s v="Agent Costs &gt; Agents Commission"/>
    <x v="1"/>
    <x v="3"/>
    <x v="3"/>
    <s v="Actual"/>
    <s v="GBP"/>
    <n v="0"/>
    <s v="GBP"/>
    <n v="0"/>
    <n v="6"/>
    <s v="Negative"/>
    <x v="1"/>
    <x v="2"/>
    <n v="0"/>
  </r>
  <r>
    <s v="DataDear Theatre GBP"/>
    <s v="361"/>
    <x v="8"/>
    <x v="2"/>
    <s v="EXP"/>
    <s v="Expense"/>
    <s v="Agent Costs &gt; Agents Retainer"/>
    <x v="0"/>
    <x v="0"/>
    <x v="3"/>
    <s v="Actual"/>
    <s v="GBP"/>
    <n v="0"/>
    <s v="GBP"/>
    <n v="0"/>
    <n v="7"/>
    <s v="Negative"/>
    <x v="1"/>
    <x v="2"/>
    <n v="0"/>
  </r>
  <r>
    <s v="DataDear Theatre GBP"/>
    <s v="361"/>
    <x v="8"/>
    <x v="2"/>
    <s v="EXP"/>
    <s v="Expense"/>
    <s v="Agent Costs &gt; Agents Retainer"/>
    <x v="0"/>
    <x v="1"/>
    <x v="3"/>
    <s v="Actual"/>
    <s v="GBP"/>
    <n v="416.67"/>
    <s v="GBP"/>
    <n v="416.67"/>
    <n v="7"/>
    <s v="Negative"/>
    <x v="1"/>
    <x v="2"/>
    <n v="-416.67"/>
  </r>
  <r>
    <s v="DataDear Theatre GBP"/>
    <s v="361"/>
    <x v="8"/>
    <x v="2"/>
    <s v="EXP"/>
    <s v="Expense"/>
    <s v="Agent Costs &gt; Agents Retainer"/>
    <x v="0"/>
    <x v="4"/>
    <x v="3"/>
    <s v="Actual"/>
    <s v="GBP"/>
    <n v="416.67"/>
    <s v="GBP"/>
    <n v="416.67"/>
    <n v="7"/>
    <s v="Negative"/>
    <x v="1"/>
    <x v="2"/>
    <n v="-416.67"/>
  </r>
  <r>
    <s v="DataDear Theatre GBP"/>
    <s v="361"/>
    <x v="8"/>
    <x v="2"/>
    <s v="EXP"/>
    <s v="Expense"/>
    <s v="Agent Costs &gt; Agents Retainer"/>
    <x v="0"/>
    <x v="2"/>
    <x v="3"/>
    <s v="Actual"/>
    <s v="GBP"/>
    <n v="416.67"/>
    <s v="GBP"/>
    <n v="416.67"/>
    <n v="7"/>
    <s v="Negative"/>
    <x v="1"/>
    <x v="2"/>
    <n v="-416.67"/>
  </r>
  <r>
    <s v="DataDear Theatre GBP"/>
    <s v="361"/>
    <x v="8"/>
    <x v="2"/>
    <s v="EXP"/>
    <s v="Expense"/>
    <s v="Agent Costs &gt; Agents Retainer"/>
    <x v="0"/>
    <x v="5"/>
    <x v="3"/>
    <s v="Actual"/>
    <s v="GBP"/>
    <n v="416.67"/>
    <s v="GBP"/>
    <n v="416.67"/>
    <n v="7"/>
    <s v="Negative"/>
    <x v="1"/>
    <x v="2"/>
    <n v="-416.67"/>
  </r>
  <r>
    <s v="DataDear Theatre GBP"/>
    <s v="361"/>
    <x v="8"/>
    <x v="2"/>
    <s v="EXP"/>
    <s v="Expense"/>
    <s v="Agent Costs &gt; Agents Retainer"/>
    <x v="1"/>
    <x v="3"/>
    <x v="3"/>
    <s v="Actual"/>
    <s v="GBP"/>
    <n v="0"/>
    <s v="GBP"/>
    <n v="0"/>
    <n v="7"/>
    <s v="Negative"/>
    <x v="1"/>
    <x v="2"/>
    <n v="0"/>
  </r>
  <r>
    <s v="DataDear Theatre GBP"/>
    <s v="365"/>
    <x v="9"/>
    <x v="2"/>
    <s v="EXP"/>
    <s v="Expense"/>
    <s v="Venue Costs &gt; Bar Staff"/>
    <x v="0"/>
    <x v="0"/>
    <x v="3"/>
    <s v="Actual"/>
    <s v="GBP"/>
    <n v="0"/>
    <s v="GBP"/>
    <n v="0"/>
    <n v="8"/>
    <s v="Negative"/>
    <x v="1"/>
    <x v="2"/>
    <n v="0"/>
  </r>
  <r>
    <s v="DataDear Theatre GBP"/>
    <s v="365"/>
    <x v="9"/>
    <x v="2"/>
    <s v="EXP"/>
    <s v="Expense"/>
    <s v="Venue Costs &gt; Bar Staff"/>
    <x v="0"/>
    <x v="1"/>
    <x v="3"/>
    <s v="Actual"/>
    <s v="GBP"/>
    <n v="400"/>
    <s v="GBP"/>
    <n v="400"/>
    <n v="8"/>
    <s v="Negative"/>
    <x v="1"/>
    <x v="2"/>
    <n v="-400"/>
  </r>
  <r>
    <s v="DataDear Theatre GBP"/>
    <s v="365"/>
    <x v="9"/>
    <x v="2"/>
    <s v="EXP"/>
    <s v="Expense"/>
    <s v="Venue Costs &gt; Bar Staff"/>
    <x v="0"/>
    <x v="4"/>
    <x v="3"/>
    <s v="Actual"/>
    <s v="GBP"/>
    <n v="400"/>
    <s v="GBP"/>
    <n v="400"/>
    <n v="8"/>
    <s v="Negative"/>
    <x v="1"/>
    <x v="2"/>
    <n v="-400"/>
  </r>
  <r>
    <s v="DataDear Theatre GBP"/>
    <s v="365"/>
    <x v="9"/>
    <x v="2"/>
    <s v="EXP"/>
    <s v="Expense"/>
    <s v="Venue Costs &gt; Bar Staff"/>
    <x v="0"/>
    <x v="2"/>
    <x v="3"/>
    <s v="Actual"/>
    <s v="GBP"/>
    <n v="400"/>
    <s v="GBP"/>
    <n v="400"/>
    <n v="8"/>
    <s v="Negative"/>
    <x v="1"/>
    <x v="2"/>
    <n v="-400"/>
  </r>
  <r>
    <s v="DataDear Theatre GBP"/>
    <s v="365"/>
    <x v="9"/>
    <x v="2"/>
    <s v="EXP"/>
    <s v="Expense"/>
    <s v="Venue Costs &gt; Bar Staff"/>
    <x v="0"/>
    <x v="5"/>
    <x v="3"/>
    <s v="Actual"/>
    <s v="GBP"/>
    <n v="400"/>
    <s v="GBP"/>
    <n v="400"/>
    <n v="8"/>
    <s v="Negative"/>
    <x v="1"/>
    <x v="2"/>
    <n v="-400"/>
  </r>
  <r>
    <s v="DataDear Theatre GBP"/>
    <s v="365"/>
    <x v="9"/>
    <x v="2"/>
    <s v="EXP"/>
    <s v="Expense"/>
    <s v="Venue Costs &gt; Bar Staff"/>
    <x v="1"/>
    <x v="3"/>
    <x v="3"/>
    <s v="Actual"/>
    <s v="GBP"/>
    <n v="0"/>
    <s v="GBP"/>
    <n v="0"/>
    <n v="8"/>
    <s v="Negative"/>
    <x v="1"/>
    <x v="2"/>
    <n v="0"/>
  </r>
  <r>
    <s v="DataDear Theatre GBP"/>
    <s v="362"/>
    <x v="10"/>
    <x v="2"/>
    <s v="EXP"/>
    <s v="Expense"/>
    <s v="Booking Office Fees &gt; Rent"/>
    <x v="0"/>
    <x v="0"/>
    <x v="3"/>
    <s v="Actual"/>
    <s v="GBP"/>
    <n v="0"/>
    <s v="GBP"/>
    <n v="0"/>
    <n v="9"/>
    <s v="Negative"/>
    <x v="1"/>
    <x v="2"/>
    <n v="0"/>
  </r>
  <r>
    <s v="DataDear Theatre GBP"/>
    <s v="362"/>
    <x v="10"/>
    <x v="2"/>
    <s v="EXP"/>
    <s v="Expense"/>
    <s v="Booking Office Fees &gt; Rent"/>
    <x v="0"/>
    <x v="1"/>
    <x v="3"/>
    <s v="Actual"/>
    <s v="GBP"/>
    <n v="979.17"/>
    <s v="GBP"/>
    <n v="979.17"/>
    <n v="9"/>
    <s v="Negative"/>
    <x v="1"/>
    <x v="2"/>
    <n v="-979.17"/>
  </r>
  <r>
    <s v="DataDear Theatre GBP"/>
    <s v="362"/>
    <x v="10"/>
    <x v="2"/>
    <s v="EXP"/>
    <s v="Expense"/>
    <s v="Booking Office Fees &gt; Rent"/>
    <x v="0"/>
    <x v="4"/>
    <x v="3"/>
    <s v="Actual"/>
    <s v="GBP"/>
    <n v="958.33"/>
    <s v="GBP"/>
    <n v="958.33"/>
    <n v="9"/>
    <s v="Negative"/>
    <x v="1"/>
    <x v="2"/>
    <n v="-958.33"/>
  </r>
  <r>
    <s v="DataDear Theatre GBP"/>
    <s v="362"/>
    <x v="10"/>
    <x v="2"/>
    <s v="EXP"/>
    <s v="Expense"/>
    <s v="Booking Office Fees &gt; Rent"/>
    <x v="0"/>
    <x v="2"/>
    <x v="3"/>
    <s v="Actual"/>
    <s v="GBP"/>
    <n v="937.5"/>
    <s v="GBP"/>
    <n v="937.5"/>
    <n v="9"/>
    <s v="Negative"/>
    <x v="1"/>
    <x v="2"/>
    <n v="-937.5"/>
  </r>
  <r>
    <s v="DataDear Theatre GBP"/>
    <s v="362"/>
    <x v="10"/>
    <x v="2"/>
    <s v="EXP"/>
    <s v="Expense"/>
    <s v="Booking Office Fees &gt; Rent"/>
    <x v="0"/>
    <x v="5"/>
    <x v="3"/>
    <s v="Actual"/>
    <s v="GBP"/>
    <n v="1000"/>
    <s v="GBP"/>
    <n v="1000"/>
    <n v="9"/>
    <s v="Negative"/>
    <x v="1"/>
    <x v="2"/>
    <n v="-1000"/>
  </r>
  <r>
    <s v="DataDear Theatre GBP"/>
    <s v="362"/>
    <x v="10"/>
    <x v="2"/>
    <s v="EXP"/>
    <s v="Expense"/>
    <s v="Booking Office Fees &gt; Rent"/>
    <x v="1"/>
    <x v="3"/>
    <x v="3"/>
    <s v="Actual"/>
    <s v="GBP"/>
    <n v="0"/>
    <s v="GBP"/>
    <n v="0"/>
    <n v="9"/>
    <s v="Negative"/>
    <x v="1"/>
    <x v="2"/>
    <n v="0"/>
  </r>
  <r>
    <s v="DataDear Theatre GBP"/>
    <s v="363"/>
    <x v="11"/>
    <x v="2"/>
    <s v="EXP"/>
    <s v="Expense"/>
    <s v="Booking Office Fees &gt; Staff"/>
    <x v="0"/>
    <x v="0"/>
    <x v="3"/>
    <s v="Actual"/>
    <s v="GBP"/>
    <n v="0"/>
    <s v="GBP"/>
    <n v="0"/>
    <n v="10"/>
    <s v="Negative"/>
    <x v="1"/>
    <x v="2"/>
    <n v="0"/>
  </r>
  <r>
    <s v="DataDear Theatre GBP"/>
    <s v="363"/>
    <x v="11"/>
    <x v="2"/>
    <s v="EXP"/>
    <s v="Expense"/>
    <s v="Booking Office Fees &gt; Staff"/>
    <x v="0"/>
    <x v="1"/>
    <x v="3"/>
    <s v="Actual"/>
    <s v="GBP"/>
    <n v="208.33"/>
    <s v="GBP"/>
    <n v="208.33"/>
    <n v="10"/>
    <s v="Negative"/>
    <x v="1"/>
    <x v="2"/>
    <n v="-208.33"/>
  </r>
  <r>
    <s v="DataDear Theatre GBP"/>
    <s v="363"/>
    <x v="11"/>
    <x v="2"/>
    <s v="EXP"/>
    <s v="Expense"/>
    <s v="Booking Office Fees &gt; Staff"/>
    <x v="0"/>
    <x v="4"/>
    <x v="3"/>
    <s v="Actual"/>
    <s v="GBP"/>
    <n v="208.33"/>
    <s v="GBP"/>
    <n v="208.33"/>
    <n v="10"/>
    <s v="Negative"/>
    <x v="1"/>
    <x v="2"/>
    <n v="-208.33"/>
  </r>
  <r>
    <s v="DataDear Theatre GBP"/>
    <s v="363"/>
    <x v="11"/>
    <x v="2"/>
    <s v="EXP"/>
    <s v="Expense"/>
    <s v="Booking Office Fees &gt; Staff"/>
    <x v="0"/>
    <x v="2"/>
    <x v="3"/>
    <s v="Actual"/>
    <s v="GBP"/>
    <n v="208.33"/>
    <s v="GBP"/>
    <n v="208.33"/>
    <n v="10"/>
    <s v="Negative"/>
    <x v="1"/>
    <x v="2"/>
    <n v="-208.33"/>
  </r>
  <r>
    <s v="DataDear Theatre GBP"/>
    <s v="363"/>
    <x v="11"/>
    <x v="2"/>
    <s v="EXP"/>
    <s v="Expense"/>
    <s v="Booking Office Fees &gt; Staff"/>
    <x v="0"/>
    <x v="5"/>
    <x v="3"/>
    <s v="Actual"/>
    <s v="GBP"/>
    <n v="208.33"/>
    <s v="GBP"/>
    <n v="208.33"/>
    <n v="10"/>
    <s v="Negative"/>
    <x v="1"/>
    <x v="2"/>
    <n v="-208.33"/>
  </r>
  <r>
    <s v="DataDear Theatre GBP"/>
    <s v="363"/>
    <x v="11"/>
    <x v="2"/>
    <s v="EXP"/>
    <s v="Expense"/>
    <s v="Booking Office Fees &gt; Staff"/>
    <x v="1"/>
    <x v="3"/>
    <x v="3"/>
    <s v="Actual"/>
    <s v="GBP"/>
    <n v="0"/>
    <s v="GBP"/>
    <n v="0"/>
    <n v="10"/>
    <s v="Negative"/>
    <x v="1"/>
    <x v="2"/>
    <n v="0"/>
  </r>
  <r>
    <s v="DataDear Theatre GBP"/>
    <s v="368"/>
    <x v="12"/>
    <x v="2"/>
    <s v="EXP"/>
    <s v="Expense"/>
    <s v="Bank Fees &gt; Card Processing Fees"/>
    <x v="0"/>
    <x v="0"/>
    <x v="3"/>
    <s v="Actual"/>
    <s v="GBP"/>
    <n v="0"/>
    <s v="GBP"/>
    <n v="0"/>
    <n v="11"/>
    <s v="Negative"/>
    <x v="1"/>
    <x v="2"/>
    <n v="0"/>
  </r>
  <r>
    <s v="DataDear Theatre GBP"/>
    <s v="368"/>
    <x v="12"/>
    <x v="2"/>
    <s v="EXP"/>
    <s v="Expense"/>
    <s v="Bank Fees &gt; Card Processing Fees"/>
    <x v="0"/>
    <x v="1"/>
    <x v="3"/>
    <s v="Actual"/>
    <s v="GBP"/>
    <n v="0"/>
    <s v="GBP"/>
    <n v="0"/>
    <n v="11"/>
    <s v="Negative"/>
    <x v="1"/>
    <x v="2"/>
    <n v="0"/>
  </r>
  <r>
    <s v="DataDear Theatre GBP"/>
    <s v="368"/>
    <x v="12"/>
    <x v="2"/>
    <s v="EXP"/>
    <s v="Expense"/>
    <s v="Bank Fees &gt; Card Processing Fees"/>
    <x v="0"/>
    <x v="4"/>
    <x v="3"/>
    <s v="Actual"/>
    <s v="GBP"/>
    <n v="0"/>
    <s v="GBP"/>
    <n v="0"/>
    <n v="11"/>
    <s v="Negative"/>
    <x v="1"/>
    <x v="2"/>
    <n v="0"/>
  </r>
  <r>
    <s v="DataDear Theatre GBP"/>
    <s v="368"/>
    <x v="12"/>
    <x v="2"/>
    <s v="EXP"/>
    <s v="Expense"/>
    <s v="Bank Fees &gt; Card Processing Fees"/>
    <x v="0"/>
    <x v="2"/>
    <x v="3"/>
    <s v="Actual"/>
    <s v="GBP"/>
    <n v="0"/>
    <s v="GBP"/>
    <n v="0"/>
    <n v="11"/>
    <s v="Negative"/>
    <x v="1"/>
    <x v="2"/>
    <n v="0"/>
  </r>
  <r>
    <s v="DataDear Theatre GBP"/>
    <s v="368"/>
    <x v="12"/>
    <x v="2"/>
    <s v="EXP"/>
    <s v="Expense"/>
    <s v="Bank Fees &gt; Card Processing Fees"/>
    <x v="0"/>
    <x v="5"/>
    <x v="3"/>
    <s v="Actual"/>
    <s v="GBP"/>
    <n v="0"/>
    <s v="GBP"/>
    <n v="0"/>
    <n v="11"/>
    <s v="Negative"/>
    <x v="1"/>
    <x v="2"/>
    <n v="0"/>
  </r>
  <r>
    <s v="DataDear Theatre GBP"/>
    <s v="368"/>
    <x v="12"/>
    <x v="2"/>
    <s v="EXP"/>
    <s v="Expense"/>
    <s v="Bank Fees &gt; Card Processing Fees"/>
    <x v="1"/>
    <x v="3"/>
    <x v="3"/>
    <s v="Actual"/>
    <s v="GBP"/>
    <n v="749.77"/>
    <s v="GBP"/>
    <n v="749.77"/>
    <n v="11"/>
    <s v="Negative"/>
    <x v="1"/>
    <x v="2"/>
    <n v="-749.77"/>
  </r>
  <r>
    <s v="DataDear Theatre GBP"/>
    <s v="367"/>
    <x v="13"/>
    <x v="2"/>
    <s v="EXP"/>
    <s v="Expense"/>
    <s v="Venue Costs &gt; Drinks"/>
    <x v="0"/>
    <x v="0"/>
    <x v="3"/>
    <s v="Actual"/>
    <s v="GBP"/>
    <n v="0"/>
    <s v="GBP"/>
    <n v="0"/>
    <n v="12"/>
    <s v="Negative"/>
    <x v="1"/>
    <x v="2"/>
    <n v="0"/>
  </r>
  <r>
    <s v="DataDear Theatre GBP"/>
    <s v="367"/>
    <x v="13"/>
    <x v="2"/>
    <s v="EXP"/>
    <s v="Expense"/>
    <s v="Venue Costs &gt; Drinks"/>
    <x v="0"/>
    <x v="1"/>
    <x v="3"/>
    <s v="Actual"/>
    <s v="GBP"/>
    <n v="766.67"/>
    <s v="GBP"/>
    <n v="766.67"/>
    <n v="12"/>
    <s v="Negative"/>
    <x v="1"/>
    <x v="2"/>
    <n v="-766.67"/>
  </r>
  <r>
    <s v="DataDear Theatre GBP"/>
    <s v="367"/>
    <x v="13"/>
    <x v="2"/>
    <s v="EXP"/>
    <s v="Expense"/>
    <s v="Venue Costs &gt; Drinks"/>
    <x v="0"/>
    <x v="4"/>
    <x v="3"/>
    <s v="Actual"/>
    <s v="GBP"/>
    <n v="704.17"/>
    <s v="GBP"/>
    <n v="704.17"/>
    <n v="12"/>
    <s v="Negative"/>
    <x v="1"/>
    <x v="2"/>
    <n v="-704.17"/>
  </r>
  <r>
    <s v="DataDear Theatre GBP"/>
    <s v="367"/>
    <x v="13"/>
    <x v="2"/>
    <s v="EXP"/>
    <s v="Expense"/>
    <s v="Venue Costs &gt; Drinks"/>
    <x v="0"/>
    <x v="2"/>
    <x v="3"/>
    <s v="Actual"/>
    <s v="GBP"/>
    <n v="683.33"/>
    <s v="GBP"/>
    <n v="683.33"/>
    <n v="12"/>
    <s v="Negative"/>
    <x v="1"/>
    <x v="2"/>
    <n v="-683.33"/>
  </r>
  <r>
    <s v="DataDear Theatre GBP"/>
    <s v="367"/>
    <x v="13"/>
    <x v="2"/>
    <s v="EXP"/>
    <s v="Expense"/>
    <s v="Venue Costs &gt; Drinks"/>
    <x v="0"/>
    <x v="5"/>
    <x v="3"/>
    <s v="Actual"/>
    <s v="GBP"/>
    <n v="850"/>
    <s v="GBP"/>
    <n v="850"/>
    <n v="12"/>
    <s v="Negative"/>
    <x v="1"/>
    <x v="2"/>
    <n v="-850"/>
  </r>
  <r>
    <s v="DataDear Theatre GBP"/>
    <s v="367"/>
    <x v="13"/>
    <x v="2"/>
    <s v="EXP"/>
    <s v="Expense"/>
    <s v="Venue Costs &gt; Drinks"/>
    <x v="1"/>
    <x v="3"/>
    <x v="3"/>
    <s v="Actual"/>
    <s v="GBP"/>
    <n v="0"/>
    <s v="GBP"/>
    <n v="0"/>
    <n v="12"/>
    <s v="Negative"/>
    <x v="1"/>
    <x v="2"/>
    <n v="0"/>
  </r>
  <r>
    <s v="DataDear Theatre GBP"/>
    <s v="366"/>
    <x v="14"/>
    <x v="2"/>
    <s v="EXP"/>
    <s v="Expense"/>
    <s v="Venue Costs &gt; Food"/>
    <x v="0"/>
    <x v="0"/>
    <x v="3"/>
    <s v="Actual"/>
    <s v="GBP"/>
    <n v="0"/>
    <s v="GBP"/>
    <n v="0"/>
    <n v="13"/>
    <s v="Negative"/>
    <x v="1"/>
    <x v="2"/>
    <n v="0"/>
  </r>
  <r>
    <s v="DataDear Theatre GBP"/>
    <s v="366"/>
    <x v="14"/>
    <x v="2"/>
    <s v="EXP"/>
    <s v="Expense"/>
    <s v="Venue Costs &gt; Food"/>
    <x v="0"/>
    <x v="1"/>
    <x v="3"/>
    <s v="Actual"/>
    <s v="GBP"/>
    <n v="370.83"/>
    <s v="GBP"/>
    <n v="370.83"/>
    <n v="13"/>
    <s v="Negative"/>
    <x v="1"/>
    <x v="2"/>
    <n v="-370.83"/>
  </r>
  <r>
    <s v="DataDear Theatre GBP"/>
    <s v="366"/>
    <x v="14"/>
    <x v="2"/>
    <s v="EXP"/>
    <s v="Expense"/>
    <s v="Venue Costs &gt; Food"/>
    <x v="0"/>
    <x v="4"/>
    <x v="3"/>
    <s v="Actual"/>
    <s v="GBP"/>
    <n v="391.67"/>
    <s v="GBP"/>
    <n v="391.67"/>
    <n v="13"/>
    <s v="Negative"/>
    <x v="1"/>
    <x v="2"/>
    <n v="-391.67"/>
  </r>
  <r>
    <s v="DataDear Theatre GBP"/>
    <s v="366"/>
    <x v="14"/>
    <x v="2"/>
    <s v="EXP"/>
    <s v="Expense"/>
    <s v="Venue Costs &gt; Food"/>
    <x v="0"/>
    <x v="2"/>
    <x v="3"/>
    <s v="Actual"/>
    <s v="GBP"/>
    <n v="350"/>
    <s v="GBP"/>
    <n v="350"/>
    <n v="13"/>
    <s v="Negative"/>
    <x v="1"/>
    <x v="2"/>
    <n v="-350"/>
  </r>
  <r>
    <s v="DataDear Theatre GBP"/>
    <s v="366"/>
    <x v="14"/>
    <x v="2"/>
    <s v="EXP"/>
    <s v="Expense"/>
    <s v="Venue Costs &gt; Food"/>
    <x v="0"/>
    <x v="5"/>
    <x v="3"/>
    <s v="Actual"/>
    <s v="GBP"/>
    <n v="283.33"/>
    <s v="GBP"/>
    <n v="283.33"/>
    <n v="13"/>
    <s v="Negative"/>
    <x v="1"/>
    <x v="2"/>
    <n v="-283.33"/>
  </r>
  <r>
    <s v="DataDear Theatre GBP"/>
    <s v="366"/>
    <x v="14"/>
    <x v="2"/>
    <s v="EXP"/>
    <s v="Expense"/>
    <s v="Venue Costs &gt; Food"/>
    <x v="1"/>
    <x v="3"/>
    <x v="3"/>
    <s v="Actual"/>
    <s v="GBP"/>
    <n v="0"/>
    <s v="GBP"/>
    <n v="0"/>
    <n v="13"/>
    <s v="Negative"/>
    <x v="1"/>
    <x v="2"/>
    <n v="0"/>
  </r>
  <r>
    <s v="DataDear Theatre GBP"/>
    <s v="364"/>
    <x v="15"/>
    <x v="2"/>
    <s v="EXP"/>
    <s v="Expense"/>
    <s v="Venue Costs &gt; Waitors"/>
    <x v="0"/>
    <x v="0"/>
    <x v="3"/>
    <s v="Actual"/>
    <s v="GBP"/>
    <n v="0"/>
    <s v="GBP"/>
    <n v="0"/>
    <n v="14"/>
    <s v="Negative"/>
    <x v="1"/>
    <x v="2"/>
    <n v="0"/>
  </r>
  <r>
    <s v="DataDear Theatre GBP"/>
    <s v="364"/>
    <x v="15"/>
    <x v="2"/>
    <s v="EXP"/>
    <s v="Expense"/>
    <s v="Venue Costs &gt; Waitors"/>
    <x v="0"/>
    <x v="1"/>
    <x v="3"/>
    <s v="Actual"/>
    <s v="GBP"/>
    <n v="300"/>
    <s v="GBP"/>
    <n v="300"/>
    <n v="14"/>
    <s v="Negative"/>
    <x v="1"/>
    <x v="2"/>
    <n v="-300"/>
  </r>
  <r>
    <s v="DataDear Theatre GBP"/>
    <s v="364"/>
    <x v="15"/>
    <x v="2"/>
    <s v="EXP"/>
    <s v="Expense"/>
    <s v="Venue Costs &gt; Waitors"/>
    <x v="0"/>
    <x v="4"/>
    <x v="3"/>
    <s v="Actual"/>
    <s v="GBP"/>
    <n v="300"/>
    <s v="GBP"/>
    <n v="300"/>
    <n v="14"/>
    <s v="Negative"/>
    <x v="1"/>
    <x v="2"/>
    <n v="-300"/>
  </r>
  <r>
    <s v="DataDear Theatre GBP"/>
    <s v="364"/>
    <x v="15"/>
    <x v="2"/>
    <s v="EXP"/>
    <s v="Expense"/>
    <s v="Venue Costs &gt; Waitors"/>
    <x v="0"/>
    <x v="2"/>
    <x v="3"/>
    <s v="Actual"/>
    <s v="GBP"/>
    <n v="300"/>
    <s v="GBP"/>
    <n v="300"/>
    <n v="14"/>
    <s v="Negative"/>
    <x v="1"/>
    <x v="2"/>
    <n v="-300"/>
  </r>
  <r>
    <s v="DataDear Theatre GBP"/>
    <s v="364"/>
    <x v="15"/>
    <x v="2"/>
    <s v="EXP"/>
    <s v="Expense"/>
    <s v="Venue Costs &gt; Waitors"/>
    <x v="0"/>
    <x v="5"/>
    <x v="3"/>
    <s v="Actual"/>
    <s v="GBP"/>
    <n v="300"/>
    <s v="GBP"/>
    <n v="300"/>
    <n v="14"/>
    <s v="Negative"/>
    <x v="1"/>
    <x v="2"/>
    <n v="-300"/>
  </r>
  <r>
    <s v="DataDear Theatre GBP"/>
    <s v="364"/>
    <x v="15"/>
    <x v="2"/>
    <s v="EXP"/>
    <s v="Expense"/>
    <s v="Venue Costs &gt; Waitors"/>
    <x v="1"/>
    <x v="3"/>
    <x v="3"/>
    <s v="Actual"/>
    <s v="GBP"/>
    <n v="0"/>
    <s v="GBP"/>
    <n v="0"/>
    <n v="14"/>
    <s v="Negative"/>
    <x v="1"/>
    <x v="2"/>
    <n v="0"/>
  </r>
  <r>
    <s v="DataDear Theatre GBP"/>
    <s v="401"/>
    <x v="16"/>
    <x v="1"/>
    <s v="EXP"/>
    <s v=""/>
    <s v="Audit &amp; Accountancy fees &gt; Accounts &amp; Tax Fees"/>
    <x v="0"/>
    <x v="0"/>
    <x v="3"/>
    <s v="Actual"/>
    <s v="GBP"/>
    <n v="0"/>
    <s v="GBP"/>
    <n v="0"/>
    <n v="20"/>
    <s v="Negative"/>
    <x v="1"/>
    <x v="1"/>
    <n v="0"/>
  </r>
  <r>
    <s v="DataDear Theatre GBP"/>
    <s v="401"/>
    <x v="16"/>
    <x v="1"/>
    <s v="EXP"/>
    <s v=""/>
    <s v="Audit &amp; Accountancy fees &gt; Accounts &amp; Tax Fees"/>
    <x v="0"/>
    <x v="1"/>
    <x v="3"/>
    <s v="Actual"/>
    <s v="GBP"/>
    <n v="0"/>
    <s v="GBP"/>
    <n v="0"/>
    <n v="20"/>
    <s v="Negative"/>
    <x v="1"/>
    <x v="1"/>
    <n v="0"/>
  </r>
  <r>
    <s v="DataDear Theatre GBP"/>
    <s v="401"/>
    <x v="16"/>
    <x v="1"/>
    <s v="EXP"/>
    <s v=""/>
    <s v="Audit &amp; Accountancy fees &gt; Accounts &amp; Tax Fees"/>
    <x v="0"/>
    <x v="4"/>
    <x v="3"/>
    <s v="Actual"/>
    <s v="GBP"/>
    <n v="0"/>
    <s v="GBP"/>
    <n v="0"/>
    <n v="20"/>
    <s v="Negative"/>
    <x v="1"/>
    <x v="1"/>
    <n v="0"/>
  </r>
  <r>
    <s v="DataDear Theatre GBP"/>
    <s v="401"/>
    <x v="16"/>
    <x v="1"/>
    <s v="EXP"/>
    <s v=""/>
    <s v="Audit &amp; Accountancy fees &gt; Accounts &amp; Tax Fees"/>
    <x v="0"/>
    <x v="2"/>
    <x v="3"/>
    <s v="Actual"/>
    <s v="GBP"/>
    <n v="0"/>
    <s v="GBP"/>
    <n v="0"/>
    <n v="20"/>
    <s v="Negative"/>
    <x v="1"/>
    <x v="1"/>
    <n v="0"/>
  </r>
  <r>
    <s v="DataDear Theatre GBP"/>
    <s v="401"/>
    <x v="16"/>
    <x v="1"/>
    <s v="EXP"/>
    <s v=""/>
    <s v="Audit &amp; Accountancy fees &gt; Accounts &amp; Tax Fees"/>
    <x v="0"/>
    <x v="5"/>
    <x v="3"/>
    <s v="Actual"/>
    <s v="GBP"/>
    <n v="0"/>
    <s v="GBP"/>
    <n v="0"/>
    <n v="20"/>
    <s v="Negative"/>
    <x v="1"/>
    <x v="1"/>
    <n v="0"/>
  </r>
  <r>
    <s v="DataDear Theatre GBP"/>
    <s v="401"/>
    <x v="16"/>
    <x v="1"/>
    <s v="EXP"/>
    <s v=""/>
    <s v="Audit &amp; Accountancy fees &gt; Accounts &amp; Tax Fees"/>
    <x v="1"/>
    <x v="3"/>
    <x v="3"/>
    <s v="Actual"/>
    <s v="GBP"/>
    <n v="166.67"/>
    <s v="GBP"/>
    <n v="166.67"/>
    <n v="20"/>
    <s v="Negative"/>
    <x v="1"/>
    <x v="1"/>
    <n v="-166.67"/>
  </r>
  <r>
    <s v="DataDear Theatre GBP"/>
    <s v="403"/>
    <x v="17"/>
    <x v="1"/>
    <s v="EXP"/>
    <s v="Expense"/>
    <s v="Audit &amp; Accountancy fees &gt; Advice Fee"/>
    <x v="0"/>
    <x v="0"/>
    <x v="3"/>
    <s v="Actual"/>
    <s v="GBP"/>
    <n v="0"/>
    <s v="GBP"/>
    <n v="0"/>
    <n v="21"/>
    <s v="Negative"/>
    <x v="1"/>
    <x v="1"/>
    <n v="0"/>
  </r>
  <r>
    <s v="DataDear Theatre GBP"/>
    <s v="403"/>
    <x v="17"/>
    <x v="1"/>
    <s v="EXP"/>
    <s v="Expense"/>
    <s v="Audit &amp; Accountancy fees &gt; Advice Fee"/>
    <x v="0"/>
    <x v="1"/>
    <x v="3"/>
    <s v="Actual"/>
    <s v="GBP"/>
    <n v="0"/>
    <s v="GBP"/>
    <n v="0"/>
    <n v="21"/>
    <s v="Negative"/>
    <x v="1"/>
    <x v="1"/>
    <n v="0"/>
  </r>
  <r>
    <s v="DataDear Theatre GBP"/>
    <s v="403"/>
    <x v="17"/>
    <x v="1"/>
    <s v="EXP"/>
    <s v="Expense"/>
    <s v="Audit &amp; Accountancy fees &gt; Advice Fee"/>
    <x v="0"/>
    <x v="4"/>
    <x v="3"/>
    <s v="Actual"/>
    <s v="GBP"/>
    <n v="0"/>
    <s v="GBP"/>
    <n v="0"/>
    <n v="21"/>
    <s v="Negative"/>
    <x v="1"/>
    <x v="1"/>
    <n v="0"/>
  </r>
  <r>
    <s v="DataDear Theatre GBP"/>
    <s v="403"/>
    <x v="17"/>
    <x v="1"/>
    <s v="EXP"/>
    <s v="Expense"/>
    <s v="Audit &amp; Accountancy fees &gt; Advice Fee"/>
    <x v="0"/>
    <x v="2"/>
    <x v="3"/>
    <s v="Actual"/>
    <s v="GBP"/>
    <n v="0"/>
    <s v="GBP"/>
    <n v="0"/>
    <n v="21"/>
    <s v="Negative"/>
    <x v="1"/>
    <x v="1"/>
    <n v="0"/>
  </r>
  <r>
    <s v="DataDear Theatre GBP"/>
    <s v="403"/>
    <x v="17"/>
    <x v="1"/>
    <s v="EXP"/>
    <s v="Expense"/>
    <s v="Audit &amp; Accountancy fees &gt; Advice Fee"/>
    <x v="0"/>
    <x v="5"/>
    <x v="3"/>
    <s v="Actual"/>
    <s v="GBP"/>
    <n v="0"/>
    <s v="GBP"/>
    <n v="0"/>
    <n v="21"/>
    <s v="Negative"/>
    <x v="1"/>
    <x v="1"/>
    <n v="0"/>
  </r>
  <r>
    <s v="DataDear Theatre GBP"/>
    <s v="403"/>
    <x v="17"/>
    <x v="1"/>
    <s v="EXP"/>
    <s v="Expense"/>
    <s v="Audit &amp; Accountancy fees &gt; Advice Fee"/>
    <x v="1"/>
    <x v="3"/>
    <x v="3"/>
    <s v="Actual"/>
    <s v="GBP"/>
    <n v="125"/>
    <s v="GBP"/>
    <n v="125"/>
    <n v="21"/>
    <s v="Negative"/>
    <x v="1"/>
    <x v="1"/>
    <n v="-125"/>
  </r>
  <r>
    <s v="DataDear Theatre GBP"/>
    <s v="411"/>
    <x v="18"/>
    <x v="1"/>
    <s v="EXP.ADM.FIN.BNK"/>
    <s v="Bank charges"/>
    <s v="Bank fees &gt; Bank Account Fee"/>
    <x v="0"/>
    <x v="0"/>
    <x v="3"/>
    <s v="Actual"/>
    <s v="GBP"/>
    <n v="0"/>
    <s v="GBP"/>
    <n v="0"/>
    <n v="22"/>
    <s v="Negative"/>
    <x v="1"/>
    <x v="1"/>
    <n v="0"/>
  </r>
  <r>
    <s v="DataDear Theatre GBP"/>
    <s v="411"/>
    <x v="18"/>
    <x v="1"/>
    <s v="EXP.ADM.FIN.BNK"/>
    <s v="Bank charges"/>
    <s v="Bank fees &gt; Bank Account Fee"/>
    <x v="0"/>
    <x v="1"/>
    <x v="3"/>
    <s v="Actual"/>
    <s v="GBP"/>
    <n v="0"/>
    <s v="GBP"/>
    <n v="0"/>
    <n v="22"/>
    <s v="Negative"/>
    <x v="1"/>
    <x v="1"/>
    <n v="0"/>
  </r>
  <r>
    <s v="DataDear Theatre GBP"/>
    <s v="411"/>
    <x v="18"/>
    <x v="1"/>
    <s v="EXP.ADM.FIN.BNK"/>
    <s v="Bank charges"/>
    <s v="Bank fees &gt; Bank Account Fee"/>
    <x v="0"/>
    <x v="4"/>
    <x v="3"/>
    <s v="Actual"/>
    <s v="GBP"/>
    <n v="0"/>
    <s v="GBP"/>
    <n v="0"/>
    <n v="22"/>
    <s v="Negative"/>
    <x v="1"/>
    <x v="1"/>
    <n v="0"/>
  </r>
  <r>
    <s v="DataDear Theatre GBP"/>
    <s v="411"/>
    <x v="18"/>
    <x v="1"/>
    <s v="EXP.ADM.FIN.BNK"/>
    <s v="Bank charges"/>
    <s v="Bank fees &gt; Bank Account Fee"/>
    <x v="0"/>
    <x v="2"/>
    <x v="3"/>
    <s v="Actual"/>
    <s v="GBP"/>
    <n v="0"/>
    <s v="GBP"/>
    <n v="0"/>
    <n v="22"/>
    <s v="Negative"/>
    <x v="1"/>
    <x v="1"/>
    <n v="0"/>
  </r>
  <r>
    <s v="DataDear Theatre GBP"/>
    <s v="411"/>
    <x v="18"/>
    <x v="1"/>
    <s v="EXP.ADM.FIN.BNK"/>
    <s v="Bank charges"/>
    <s v="Bank fees &gt; Bank Account Fee"/>
    <x v="0"/>
    <x v="5"/>
    <x v="3"/>
    <s v="Actual"/>
    <s v="GBP"/>
    <n v="0"/>
    <s v="GBP"/>
    <n v="0"/>
    <n v="22"/>
    <s v="Negative"/>
    <x v="1"/>
    <x v="1"/>
    <n v="0"/>
  </r>
  <r>
    <s v="DataDear Theatre GBP"/>
    <s v="411"/>
    <x v="18"/>
    <x v="1"/>
    <s v="EXP.ADM.FIN.BNK"/>
    <s v="Bank charges"/>
    <s v="Bank fees &gt; Bank Account Fee"/>
    <x v="1"/>
    <x v="3"/>
    <x v="3"/>
    <s v="Actual"/>
    <s v="GBP"/>
    <n v="15"/>
    <s v="GBP"/>
    <n v="15"/>
    <n v="22"/>
    <s v="Negative"/>
    <x v="1"/>
    <x v="1"/>
    <n v="-15"/>
  </r>
  <r>
    <s v="DataDear Theatre GBP"/>
    <s v="412"/>
    <x v="19"/>
    <x v="1"/>
    <s v="EXP"/>
    <s v="Expense"/>
    <s v="Bank fees &gt; Bank Charges"/>
    <x v="0"/>
    <x v="0"/>
    <x v="3"/>
    <s v="Actual"/>
    <s v="GBP"/>
    <n v="0"/>
    <s v="GBP"/>
    <n v="0"/>
    <n v="23"/>
    <s v="Negative"/>
    <x v="1"/>
    <x v="1"/>
    <n v="0"/>
  </r>
  <r>
    <s v="DataDear Theatre GBP"/>
    <s v="412"/>
    <x v="19"/>
    <x v="1"/>
    <s v="EXP"/>
    <s v="Expense"/>
    <s v="Bank fees &gt; Bank Charges"/>
    <x v="0"/>
    <x v="1"/>
    <x v="3"/>
    <s v="Actual"/>
    <s v="GBP"/>
    <n v="0"/>
    <s v="GBP"/>
    <n v="0"/>
    <n v="23"/>
    <s v="Negative"/>
    <x v="1"/>
    <x v="1"/>
    <n v="0"/>
  </r>
  <r>
    <s v="DataDear Theatre GBP"/>
    <s v="412"/>
    <x v="19"/>
    <x v="1"/>
    <s v="EXP"/>
    <s v="Expense"/>
    <s v="Bank fees &gt; Bank Charges"/>
    <x v="0"/>
    <x v="4"/>
    <x v="3"/>
    <s v="Actual"/>
    <s v="GBP"/>
    <n v="0"/>
    <s v="GBP"/>
    <n v="0"/>
    <n v="23"/>
    <s v="Negative"/>
    <x v="1"/>
    <x v="1"/>
    <n v="0"/>
  </r>
  <r>
    <s v="DataDear Theatre GBP"/>
    <s v="412"/>
    <x v="19"/>
    <x v="1"/>
    <s v="EXP"/>
    <s v="Expense"/>
    <s v="Bank fees &gt; Bank Charges"/>
    <x v="0"/>
    <x v="2"/>
    <x v="3"/>
    <s v="Actual"/>
    <s v="GBP"/>
    <n v="0"/>
    <s v="GBP"/>
    <n v="0"/>
    <n v="23"/>
    <s v="Negative"/>
    <x v="1"/>
    <x v="1"/>
    <n v="0"/>
  </r>
  <r>
    <s v="DataDear Theatre GBP"/>
    <s v="412"/>
    <x v="19"/>
    <x v="1"/>
    <s v="EXP"/>
    <s v="Expense"/>
    <s v="Bank fees &gt; Bank Charges"/>
    <x v="0"/>
    <x v="5"/>
    <x v="3"/>
    <s v="Actual"/>
    <s v="GBP"/>
    <n v="0"/>
    <s v="GBP"/>
    <n v="0"/>
    <n v="23"/>
    <s v="Negative"/>
    <x v="1"/>
    <x v="1"/>
    <n v="0"/>
  </r>
  <r>
    <s v="DataDear Theatre GBP"/>
    <s v="412"/>
    <x v="19"/>
    <x v="1"/>
    <s v="EXP"/>
    <s v="Expense"/>
    <s v="Bank fees &gt; Bank Charges"/>
    <x v="1"/>
    <x v="3"/>
    <x v="3"/>
    <s v="Actual"/>
    <s v="GBP"/>
    <n v="25"/>
    <s v="GBP"/>
    <n v="25"/>
    <n v="23"/>
    <s v="Negative"/>
    <x v="1"/>
    <x v="1"/>
    <n v="-25"/>
  </r>
  <r>
    <s v="DataDear Theatre GBP"/>
    <s v="402"/>
    <x v="20"/>
    <x v="1"/>
    <s v="EXP"/>
    <s v="Expense"/>
    <s v="Audit &amp; Accountancy fees &gt; Business Platform Fees"/>
    <x v="0"/>
    <x v="0"/>
    <x v="3"/>
    <s v="Actual"/>
    <s v="GBP"/>
    <n v="0"/>
    <s v="GBP"/>
    <n v="0"/>
    <n v="24"/>
    <s v="Negative"/>
    <x v="1"/>
    <x v="1"/>
    <n v="0"/>
  </r>
  <r>
    <s v="DataDear Theatre GBP"/>
    <s v="402"/>
    <x v="20"/>
    <x v="1"/>
    <s v="EXP"/>
    <s v="Expense"/>
    <s v="Audit &amp; Accountancy fees &gt; Business Platform Fees"/>
    <x v="0"/>
    <x v="1"/>
    <x v="3"/>
    <s v="Actual"/>
    <s v="GBP"/>
    <n v="0"/>
    <s v="GBP"/>
    <n v="0"/>
    <n v="24"/>
    <s v="Negative"/>
    <x v="1"/>
    <x v="1"/>
    <n v="0"/>
  </r>
  <r>
    <s v="DataDear Theatre GBP"/>
    <s v="402"/>
    <x v="20"/>
    <x v="1"/>
    <s v="EXP"/>
    <s v="Expense"/>
    <s v="Audit &amp; Accountancy fees &gt; Business Platform Fees"/>
    <x v="0"/>
    <x v="4"/>
    <x v="3"/>
    <s v="Actual"/>
    <s v="GBP"/>
    <n v="0"/>
    <s v="GBP"/>
    <n v="0"/>
    <n v="24"/>
    <s v="Negative"/>
    <x v="1"/>
    <x v="1"/>
    <n v="0"/>
  </r>
  <r>
    <s v="DataDear Theatre GBP"/>
    <s v="402"/>
    <x v="20"/>
    <x v="1"/>
    <s v="EXP"/>
    <s v="Expense"/>
    <s v="Audit &amp; Accountancy fees &gt; Business Platform Fees"/>
    <x v="0"/>
    <x v="2"/>
    <x v="3"/>
    <s v="Actual"/>
    <s v="GBP"/>
    <n v="0"/>
    <s v="GBP"/>
    <n v="0"/>
    <n v="24"/>
    <s v="Negative"/>
    <x v="1"/>
    <x v="1"/>
    <n v="0"/>
  </r>
  <r>
    <s v="DataDear Theatre GBP"/>
    <s v="402"/>
    <x v="20"/>
    <x v="1"/>
    <s v="EXP"/>
    <s v="Expense"/>
    <s v="Audit &amp; Accountancy fees &gt; Business Platform Fees"/>
    <x v="0"/>
    <x v="5"/>
    <x v="3"/>
    <s v="Actual"/>
    <s v="GBP"/>
    <n v="0"/>
    <s v="GBP"/>
    <n v="0"/>
    <n v="24"/>
    <s v="Negative"/>
    <x v="1"/>
    <x v="1"/>
    <n v="0"/>
  </r>
  <r>
    <s v="DataDear Theatre GBP"/>
    <s v="402"/>
    <x v="20"/>
    <x v="1"/>
    <s v="EXP"/>
    <s v="Expense"/>
    <s v="Audit &amp; Accountancy fees &gt; Business Platform Fees"/>
    <x v="1"/>
    <x v="3"/>
    <x v="3"/>
    <s v="Actual"/>
    <s v="GBP"/>
    <n v="83.33"/>
    <s v="GBP"/>
    <n v="83.33"/>
    <n v="24"/>
    <s v="Negative"/>
    <x v="1"/>
    <x v="1"/>
    <n v="-83.33"/>
  </r>
  <r>
    <s v="DataDear Theatre GBP"/>
    <s v="478"/>
    <x v="21"/>
    <x v="1"/>
    <s v="EXP"/>
    <s v=""/>
    <s v="Directors' Remuneration"/>
    <x v="0"/>
    <x v="0"/>
    <x v="3"/>
    <s v="Actual"/>
    <s v="GBP"/>
    <n v="0"/>
    <s v="GBP"/>
    <n v="0"/>
    <n v="25"/>
    <s v="Negative"/>
    <x v="1"/>
    <x v="1"/>
    <n v="0"/>
  </r>
  <r>
    <s v="DataDear Theatre GBP"/>
    <s v="478"/>
    <x v="21"/>
    <x v="1"/>
    <s v="EXP"/>
    <s v=""/>
    <s v="Directors' Remuneration"/>
    <x v="0"/>
    <x v="1"/>
    <x v="3"/>
    <s v="Actual"/>
    <s v="GBP"/>
    <n v="0"/>
    <s v="GBP"/>
    <n v="0"/>
    <n v="25"/>
    <s v="Negative"/>
    <x v="1"/>
    <x v="1"/>
    <n v="0"/>
  </r>
  <r>
    <s v="DataDear Theatre GBP"/>
    <s v="478"/>
    <x v="21"/>
    <x v="1"/>
    <s v="EXP"/>
    <s v=""/>
    <s v="Directors' Remuneration"/>
    <x v="0"/>
    <x v="4"/>
    <x v="3"/>
    <s v="Actual"/>
    <s v="GBP"/>
    <n v="0"/>
    <s v="GBP"/>
    <n v="0"/>
    <n v="25"/>
    <s v="Negative"/>
    <x v="1"/>
    <x v="1"/>
    <n v="0"/>
  </r>
  <r>
    <s v="DataDear Theatre GBP"/>
    <s v="478"/>
    <x v="21"/>
    <x v="1"/>
    <s v="EXP"/>
    <s v=""/>
    <s v="Directors' Remuneration"/>
    <x v="0"/>
    <x v="2"/>
    <x v="3"/>
    <s v="Actual"/>
    <s v="GBP"/>
    <n v="0"/>
    <s v="GBP"/>
    <n v="0"/>
    <n v="25"/>
    <s v="Negative"/>
    <x v="1"/>
    <x v="1"/>
    <n v="0"/>
  </r>
  <r>
    <s v="DataDear Theatre GBP"/>
    <s v="478"/>
    <x v="21"/>
    <x v="1"/>
    <s v="EXP"/>
    <s v=""/>
    <s v="Directors' Remuneration"/>
    <x v="0"/>
    <x v="5"/>
    <x v="3"/>
    <s v="Actual"/>
    <s v="GBP"/>
    <n v="0"/>
    <s v="GBP"/>
    <n v="0"/>
    <n v="25"/>
    <s v="Negative"/>
    <x v="1"/>
    <x v="1"/>
    <n v="0"/>
  </r>
  <r>
    <s v="DataDear Theatre GBP"/>
    <s v="478"/>
    <x v="21"/>
    <x v="1"/>
    <s v="EXP"/>
    <s v=""/>
    <s v="Directors' Remuneration"/>
    <x v="1"/>
    <x v="3"/>
    <x v="3"/>
    <s v="Actual"/>
    <s v="GBP"/>
    <n v="840"/>
    <s v="GBP"/>
    <n v="840"/>
    <n v="25"/>
    <s v="Negative"/>
    <x v="1"/>
    <x v="1"/>
    <n v="-840"/>
  </r>
  <r>
    <s v="DataDear Theatre GBP"/>
    <s v="353"/>
    <x v="22"/>
    <x v="3"/>
    <s v="EXP"/>
    <s v="Expense"/>
    <s v="Marketing &gt; Print Expenses"/>
    <x v="0"/>
    <x v="0"/>
    <x v="3"/>
    <s v="Actual"/>
    <s v="GBP"/>
    <n v="0"/>
    <s v="GBP"/>
    <n v="0"/>
    <n v="15"/>
    <s v="Negative"/>
    <x v="1"/>
    <x v="1"/>
    <n v="0"/>
  </r>
  <r>
    <s v="DataDear Theatre GBP"/>
    <s v="353"/>
    <x v="22"/>
    <x v="3"/>
    <s v="EXP"/>
    <s v="Expense"/>
    <s v="Marketing &gt; Print Expenses"/>
    <x v="0"/>
    <x v="1"/>
    <x v="3"/>
    <s v="Actual"/>
    <s v="GBP"/>
    <n v="125"/>
    <s v="GBP"/>
    <n v="125"/>
    <n v="15"/>
    <s v="Negative"/>
    <x v="1"/>
    <x v="1"/>
    <n v="-125"/>
  </r>
  <r>
    <s v="DataDear Theatre GBP"/>
    <s v="353"/>
    <x v="22"/>
    <x v="3"/>
    <s v="EXP"/>
    <s v="Expense"/>
    <s v="Marketing &gt; Print Expenses"/>
    <x v="0"/>
    <x v="4"/>
    <x v="3"/>
    <s v="Actual"/>
    <s v="GBP"/>
    <n v="125"/>
    <s v="GBP"/>
    <n v="125"/>
    <n v="15"/>
    <s v="Negative"/>
    <x v="1"/>
    <x v="1"/>
    <n v="-125"/>
  </r>
  <r>
    <s v="DataDear Theatre GBP"/>
    <s v="353"/>
    <x v="22"/>
    <x v="3"/>
    <s v="EXP"/>
    <s v="Expense"/>
    <s v="Marketing &gt; Print Expenses"/>
    <x v="0"/>
    <x v="2"/>
    <x v="3"/>
    <s v="Actual"/>
    <s v="GBP"/>
    <n v="125"/>
    <s v="GBP"/>
    <n v="125"/>
    <n v="15"/>
    <s v="Negative"/>
    <x v="1"/>
    <x v="1"/>
    <n v="-125"/>
  </r>
  <r>
    <s v="DataDear Theatre GBP"/>
    <s v="353"/>
    <x v="22"/>
    <x v="3"/>
    <s v="EXP"/>
    <s v="Expense"/>
    <s v="Marketing &gt; Print Expenses"/>
    <x v="0"/>
    <x v="5"/>
    <x v="3"/>
    <s v="Actual"/>
    <s v="GBP"/>
    <n v="125"/>
    <s v="GBP"/>
    <n v="125"/>
    <n v="15"/>
    <s v="Negative"/>
    <x v="1"/>
    <x v="1"/>
    <n v="-125"/>
  </r>
  <r>
    <s v="DataDear Theatre GBP"/>
    <s v="353"/>
    <x v="22"/>
    <x v="3"/>
    <s v="EXP"/>
    <s v="Expense"/>
    <s v="Marketing &gt; Print Expenses"/>
    <x v="1"/>
    <x v="3"/>
    <x v="3"/>
    <s v="Actual"/>
    <s v="GBP"/>
    <n v="0"/>
    <s v="GBP"/>
    <n v="0"/>
    <n v="15"/>
    <s v="Negative"/>
    <x v="1"/>
    <x v="1"/>
    <n v="0"/>
  </r>
  <r>
    <s v="DataDear Theatre GBP"/>
    <s v="351"/>
    <x v="23"/>
    <x v="3"/>
    <s v="EXP"/>
    <s v="Expense"/>
    <s v="Marketing &gt; Google Adwords Expenses"/>
    <x v="0"/>
    <x v="0"/>
    <x v="3"/>
    <s v="Actual"/>
    <s v="GBP"/>
    <n v="0"/>
    <s v="GBP"/>
    <n v="0"/>
    <n v="16"/>
    <s v="Negative"/>
    <x v="1"/>
    <x v="1"/>
    <n v="0"/>
  </r>
  <r>
    <s v="DataDear Theatre GBP"/>
    <s v="351"/>
    <x v="23"/>
    <x v="3"/>
    <s v="EXP"/>
    <s v="Expense"/>
    <s v="Marketing &gt; Google Adwords Expenses"/>
    <x v="0"/>
    <x v="1"/>
    <x v="3"/>
    <s v="Actual"/>
    <s v="GBP"/>
    <n v="250"/>
    <s v="GBP"/>
    <n v="250"/>
    <n v="16"/>
    <s v="Negative"/>
    <x v="1"/>
    <x v="1"/>
    <n v="-250"/>
  </r>
  <r>
    <s v="DataDear Theatre GBP"/>
    <s v="351"/>
    <x v="23"/>
    <x v="3"/>
    <s v="EXP"/>
    <s v="Expense"/>
    <s v="Marketing &gt; Google Adwords Expenses"/>
    <x v="0"/>
    <x v="4"/>
    <x v="3"/>
    <s v="Actual"/>
    <s v="GBP"/>
    <n v="250"/>
    <s v="GBP"/>
    <n v="250"/>
    <n v="16"/>
    <s v="Negative"/>
    <x v="1"/>
    <x v="1"/>
    <n v="-250"/>
  </r>
  <r>
    <s v="DataDear Theatre GBP"/>
    <s v="351"/>
    <x v="23"/>
    <x v="3"/>
    <s v="EXP"/>
    <s v="Expense"/>
    <s v="Marketing &gt; Google Adwords Expenses"/>
    <x v="0"/>
    <x v="2"/>
    <x v="3"/>
    <s v="Actual"/>
    <s v="GBP"/>
    <n v="250"/>
    <s v="GBP"/>
    <n v="250"/>
    <n v="16"/>
    <s v="Negative"/>
    <x v="1"/>
    <x v="1"/>
    <n v="-250"/>
  </r>
  <r>
    <s v="DataDear Theatre GBP"/>
    <s v="351"/>
    <x v="23"/>
    <x v="3"/>
    <s v="EXP"/>
    <s v="Expense"/>
    <s v="Marketing &gt; Google Adwords Expenses"/>
    <x v="0"/>
    <x v="5"/>
    <x v="3"/>
    <s v="Actual"/>
    <s v="GBP"/>
    <n v="250"/>
    <s v="GBP"/>
    <n v="250"/>
    <n v="16"/>
    <s v="Negative"/>
    <x v="1"/>
    <x v="1"/>
    <n v="-250"/>
  </r>
  <r>
    <s v="DataDear Theatre GBP"/>
    <s v="351"/>
    <x v="23"/>
    <x v="3"/>
    <s v="EXP"/>
    <s v="Expense"/>
    <s v="Marketing &gt; Google Adwords Expenses"/>
    <x v="1"/>
    <x v="3"/>
    <x v="3"/>
    <s v="Actual"/>
    <s v="GBP"/>
    <n v="0"/>
    <s v="GBP"/>
    <n v="0"/>
    <n v="16"/>
    <s v="Negative"/>
    <x v="1"/>
    <x v="1"/>
    <n v="0"/>
  </r>
  <r>
    <s v="DataDear Theatre GBP"/>
    <s v="352"/>
    <x v="24"/>
    <x v="3"/>
    <s v="EXP"/>
    <s v="Expense"/>
    <s v="Marketing &gt; Print Expenses"/>
    <x v="0"/>
    <x v="0"/>
    <x v="3"/>
    <s v="Actual"/>
    <s v="GBP"/>
    <n v="0"/>
    <s v="GBP"/>
    <n v="0"/>
    <n v="17"/>
    <s v="Negative"/>
    <x v="1"/>
    <x v="1"/>
    <n v="0"/>
  </r>
  <r>
    <s v="DataDear Theatre GBP"/>
    <s v="352"/>
    <x v="24"/>
    <x v="3"/>
    <s v="EXP"/>
    <s v="Expense"/>
    <s v="Marketing &gt; Print Expenses"/>
    <x v="0"/>
    <x v="1"/>
    <x v="3"/>
    <s v="Actual"/>
    <s v="GBP"/>
    <n v="41.67"/>
    <s v="GBP"/>
    <n v="41.67"/>
    <n v="17"/>
    <s v="Negative"/>
    <x v="1"/>
    <x v="1"/>
    <n v="-41.67"/>
  </r>
  <r>
    <s v="DataDear Theatre GBP"/>
    <s v="352"/>
    <x v="24"/>
    <x v="3"/>
    <s v="EXP"/>
    <s v="Expense"/>
    <s v="Marketing &gt; Print Expenses"/>
    <x v="0"/>
    <x v="4"/>
    <x v="3"/>
    <s v="Actual"/>
    <s v="GBP"/>
    <n v="41.67"/>
    <s v="GBP"/>
    <n v="41.67"/>
    <n v="17"/>
    <s v="Negative"/>
    <x v="1"/>
    <x v="1"/>
    <n v="-41.67"/>
  </r>
  <r>
    <s v="DataDear Theatre GBP"/>
    <s v="352"/>
    <x v="24"/>
    <x v="3"/>
    <s v="EXP"/>
    <s v="Expense"/>
    <s v="Marketing &gt; Print Expenses"/>
    <x v="0"/>
    <x v="2"/>
    <x v="3"/>
    <s v="Actual"/>
    <s v="GBP"/>
    <n v="41.67"/>
    <s v="GBP"/>
    <n v="41.67"/>
    <n v="17"/>
    <s v="Negative"/>
    <x v="1"/>
    <x v="1"/>
    <n v="-41.67"/>
  </r>
  <r>
    <s v="DataDear Theatre GBP"/>
    <s v="352"/>
    <x v="24"/>
    <x v="3"/>
    <s v="EXP"/>
    <s v="Expense"/>
    <s v="Marketing &gt; Print Expenses"/>
    <x v="0"/>
    <x v="5"/>
    <x v="3"/>
    <s v="Actual"/>
    <s v="GBP"/>
    <n v="41.67"/>
    <s v="GBP"/>
    <n v="41.67"/>
    <n v="17"/>
    <s v="Negative"/>
    <x v="1"/>
    <x v="1"/>
    <n v="-41.67"/>
  </r>
  <r>
    <s v="DataDear Theatre GBP"/>
    <s v="352"/>
    <x v="24"/>
    <x v="3"/>
    <s v="EXP"/>
    <s v="Expense"/>
    <s v="Marketing &gt; Print Expenses"/>
    <x v="1"/>
    <x v="3"/>
    <x v="3"/>
    <s v="Actual"/>
    <s v="GBP"/>
    <n v="0"/>
    <s v="GBP"/>
    <n v="0"/>
    <n v="17"/>
    <s v="Negative"/>
    <x v="1"/>
    <x v="1"/>
    <n v="0"/>
  </r>
  <r>
    <s v="DataDear Theatre GBP"/>
    <s v="354"/>
    <x v="25"/>
    <x v="3"/>
    <s v="EXP"/>
    <s v="Expense"/>
    <s v="Marketing &gt; Print Expenses"/>
    <x v="0"/>
    <x v="0"/>
    <x v="3"/>
    <s v="Actual"/>
    <s v="GBP"/>
    <n v="0"/>
    <s v="GBP"/>
    <n v="0"/>
    <n v="18"/>
    <s v="Negative"/>
    <x v="1"/>
    <x v="1"/>
    <n v="0"/>
  </r>
  <r>
    <s v="DataDear Theatre GBP"/>
    <s v="354"/>
    <x v="25"/>
    <x v="3"/>
    <s v="EXP"/>
    <s v="Expense"/>
    <s v="Marketing &gt; Print Expenses"/>
    <x v="0"/>
    <x v="1"/>
    <x v="3"/>
    <s v="Actual"/>
    <s v="GBP"/>
    <n v="166.67"/>
    <s v="GBP"/>
    <n v="166.67"/>
    <n v="18"/>
    <s v="Negative"/>
    <x v="1"/>
    <x v="1"/>
    <n v="-166.67"/>
  </r>
  <r>
    <s v="DataDear Theatre GBP"/>
    <s v="354"/>
    <x v="25"/>
    <x v="3"/>
    <s v="EXP"/>
    <s v="Expense"/>
    <s v="Marketing &gt; Print Expenses"/>
    <x v="0"/>
    <x v="4"/>
    <x v="3"/>
    <s v="Actual"/>
    <s v="GBP"/>
    <n v="166.67"/>
    <s v="GBP"/>
    <n v="166.67"/>
    <n v="18"/>
    <s v="Negative"/>
    <x v="1"/>
    <x v="1"/>
    <n v="-166.67"/>
  </r>
  <r>
    <s v="DataDear Theatre GBP"/>
    <s v="354"/>
    <x v="25"/>
    <x v="3"/>
    <s v="EXP"/>
    <s v="Expense"/>
    <s v="Marketing &gt; Print Expenses"/>
    <x v="0"/>
    <x v="2"/>
    <x v="3"/>
    <s v="Actual"/>
    <s v="GBP"/>
    <n v="166.67"/>
    <s v="GBP"/>
    <n v="166.67"/>
    <n v="18"/>
    <s v="Negative"/>
    <x v="1"/>
    <x v="1"/>
    <n v="-166.67"/>
  </r>
  <r>
    <s v="DataDear Theatre GBP"/>
    <s v="354"/>
    <x v="25"/>
    <x v="3"/>
    <s v="EXP"/>
    <s v="Expense"/>
    <s v="Marketing &gt; Print Expenses"/>
    <x v="0"/>
    <x v="5"/>
    <x v="3"/>
    <s v="Actual"/>
    <s v="GBP"/>
    <n v="166.67"/>
    <s v="GBP"/>
    <n v="166.67"/>
    <n v="18"/>
    <s v="Negative"/>
    <x v="1"/>
    <x v="1"/>
    <n v="-166.67"/>
  </r>
  <r>
    <s v="DataDear Theatre GBP"/>
    <s v="354"/>
    <x v="25"/>
    <x v="3"/>
    <s v="EXP"/>
    <s v="Expense"/>
    <s v="Marketing &gt; Print Expenses"/>
    <x v="1"/>
    <x v="3"/>
    <x v="3"/>
    <s v="Actual"/>
    <s v="GBP"/>
    <n v="0"/>
    <s v="GBP"/>
    <n v="0"/>
    <n v="18"/>
    <s v="Negative"/>
    <x v="1"/>
    <x v="1"/>
    <n v="0"/>
  </r>
  <r>
    <s v="DataDear Theatre GBP"/>
    <s v="350"/>
    <x v="26"/>
    <x v="3"/>
    <s v="EXP"/>
    <s v="Expense"/>
    <s v="Marketing &gt; Social Media Expense"/>
    <x v="0"/>
    <x v="0"/>
    <x v="3"/>
    <s v="Actual"/>
    <s v="GBP"/>
    <n v="0"/>
    <s v="GBP"/>
    <n v="0"/>
    <n v="19"/>
    <s v="Negative"/>
    <x v="1"/>
    <x v="1"/>
    <n v="0"/>
  </r>
  <r>
    <s v="DataDear Theatre GBP"/>
    <s v="350"/>
    <x v="26"/>
    <x v="3"/>
    <s v="EXP"/>
    <s v="Expense"/>
    <s v="Marketing &gt; Social Media Expense"/>
    <x v="0"/>
    <x v="1"/>
    <x v="3"/>
    <s v="Actual"/>
    <s v="GBP"/>
    <n v="125"/>
    <s v="GBP"/>
    <n v="125"/>
    <n v="19"/>
    <s v="Negative"/>
    <x v="1"/>
    <x v="1"/>
    <n v="-125"/>
  </r>
  <r>
    <s v="DataDear Theatre GBP"/>
    <s v="350"/>
    <x v="26"/>
    <x v="3"/>
    <s v="EXP"/>
    <s v="Expense"/>
    <s v="Marketing &gt; Social Media Expense"/>
    <x v="0"/>
    <x v="4"/>
    <x v="3"/>
    <s v="Actual"/>
    <s v="GBP"/>
    <n v="125"/>
    <s v="GBP"/>
    <n v="125"/>
    <n v="19"/>
    <s v="Negative"/>
    <x v="1"/>
    <x v="1"/>
    <n v="-125"/>
  </r>
  <r>
    <s v="DataDear Theatre GBP"/>
    <s v="350"/>
    <x v="26"/>
    <x v="3"/>
    <s v="EXP"/>
    <s v="Expense"/>
    <s v="Marketing &gt; Social Media Expense"/>
    <x v="0"/>
    <x v="2"/>
    <x v="3"/>
    <s v="Actual"/>
    <s v="GBP"/>
    <n v="125"/>
    <s v="GBP"/>
    <n v="125"/>
    <n v="19"/>
    <s v="Negative"/>
    <x v="1"/>
    <x v="1"/>
    <n v="-125"/>
  </r>
  <r>
    <s v="DataDear Theatre GBP"/>
    <s v="350"/>
    <x v="26"/>
    <x v="3"/>
    <s v="EXP"/>
    <s v="Expense"/>
    <s v="Marketing &gt; Social Media Expense"/>
    <x v="0"/>
    <x v="5"/>
    <x v="3"/>
    <s v="Actual"/>
    <s v="GBP"/>
    <n v="125"/>
    <s v="GBP"/>
    <n v="125"/>
    <n v="19"/>
    <s v="Negative"/>
    <x v="1"/>
    <x v="1"/>
    <n v="-125"/>
  </r>
  <r>
    <s v="DataDear Theatre GBP"/>
    <s v="350"/>
    <x v="26"/>
    <x v="3"/>
    <s v="EXP"/>
    <s v="Expense"/>
    <s v="Marketing &gt; Social Media Expense"/>
    <x v="1"/>
    <x v="3"/>
    <x v="3"/>
    <s v="Actual"/>
    <s v="GBP"/>
    <n v="0"/>
    <s v="GBP"/>
    <n v="0"/>
    <n v="19"/>
    <s v="Negative"/>
    <x v="1"/>
    <x v="1"/>
    <n v="0"/>
  </r>
  <r>
    <s v="DataDear Theatre GBP"/>
    <s v="489"/>
    <x v="27"/>
    <x v="1"/>
    <s v="EXP"/>
    <s v=""/>
    <s v="Office Expenses &gt; Telephone &amp; Internet"/>
    <x v="0"/>
    <x v="0"/>
    <x v="3"/>
    <s v="Actual"/>
    <s v="GBP"/>
    <n v="0"/>
    <s v="GBP"/>
    <n v="0"/>
    <n v="31"/>
    <s v="Negative"/>
    <x v="1"/>
    <x v="1"/>
    <n v="0"/>
  </r>
  <r>
    <s v="DataDear Theatre GBP"/>
    <s v="489"/>
    <x v="27"/>
    <x v="1"/>
    <s v="EXP"/>
    <s v=""/>
    <s v="Office Expenses &gt; Telephone &amp; Internet"/>
    <x v="0"/>
    <x v="1"/>
    <x v="3"/>
    <s v="Actual"/>
    <s v="GBP"/>
    <n v="0"/>
    <s v="GBP"/>
    <n v="0"/>
    <n v="31"/>
    <s v="Negative"/>
    <x v="1"/>
    <x v="1"/>
    <n v="0"/>
  </r>
  <r>
    <s v="DataDear Theatre GBP"/>
    <s v="489"/>
    <x v="27"/>
    <x v="1"/>
    <s v="EXP"/>
    <s v=""/>
    <s v="Office Expenses &gt; Telephone &amp; Internet"/>
    <x v="0"/>
    <x v="4"/>
    <x v="3"/>
    <s v="Actual"/>
    <s v="GBP"/>
    <n v="0"/>
    <s v="GBP"/>
    <n v="0"/>
    <n v="31"/>
    <s v="Negative"/>
    <x v="1"/>
    <x v="1"/>
    <n v="0"/>
  </r>
  <r>
    <s v="DataDear Theatre GBP"/>
    <s v="489"/>
    <x v="27"/>
    <x v="1"/>
    <s v="EXP"/>
    <s v=""/>
    <s v="Office Expenses &gt; Telephone &amp; Internet"/>
    <x v="0"/>
    <x v="2"/>
    <x v="3"/>
    <s v="Actual"/>
    <s v="GBP"/>
    <n v="0"/>
    <s v="GBP"/>
    <n v="0"/>
    <n v="31"/>
    <s v="Negative"/>
    <x v="1"/>
    <x v="1"/>
    <n v="0"/>
  </r>
  <r>
    <s v="DataDear Theatre GBP"/>
    <s v="489"/>
    <x v="27"/>
    <x v="1"/>
    <s v="EXP"/>
    <s v=""/>
    <s v="Office Expenses &gt; Telephone &amp; Internet"/>
    <x v="0"/>
    <x v="5"/>
    <x v="3"/>
    <s v="Actual"/>
    <s v="GBP"/>
    <n v="0"/>
    <s v="GBP"/>
    <n v="0"/>
    <n v="31"/>
    <s v="Negative"/>
    <x v="1"/>
    <x v="1"/>
    <n v="0"/>
  </r>
  <r>
    <s v="DataDear Theatre GBP"/>
    <s v="489"/>
    <x v="27"/>
    <x v="1"/>
    <s v="EXP"/>
    <s v=""/>
    <s v="Office Expenses &gt; Telephone &amp; Internet"/>
    <x v="1"/>
    <x v="3"/>
    <x v="3"/>
    <s v="Actual"/>
    <s v="GBP"/>
    <n v="66.67"/>
    <s v="GBP"/>
    <n v="66.67"/>
    <n v="31"/>
    <s v="Negative"/>
    <x v="1"/>
    <x v="1"/>
    <n v="-66.67"/>
  </r>
  <r>
    <s v="DataDear Theatre GBP"/>
    <s v="490"/>
    <x v="28"/>
    <x v="1"/>
    <s v="EXP"/>
    <s v="Expense"/>
    <s v="Office Expenses &gt; Use of home"/>
    <x v="0"/>
    <x v="0"/>
    <x v="3"/>
    <s v="Actual"/>
    <s v="GBP"/>
    <n v="0"/>
    <s v="GBP"/>
    <n v="0"/>
    <n v="32"/>
    <s v="Negative"/>
    <x v="1"/>
    <x v="1"/>
    <n v="0"/>
  </r>
  <r>
    <s v="DataDear Theatre GBP"/>
    <s v="490"/>
    <x v="28"/>
    <x v="1"/>
    <s v="EXP"/>
    <s v="Expense"/>
    <s v="Office Expenses &gt; Use of home"/>
    <x v="0"/>
    <x v="1"/>
    <x v="3"/>
    <s v="Actual"/>
    <s v="GBP"/>
    <n v="0"/>
    <s v="GBP"/>
    <n v="0"/>
    <n v="32"/>
    <s v="Negative"/>
    <x v="1"/>
    <x v="1"/>
    <n v="0"/>
  </r>
  <r>
    <s v="DataDear Theatre GBP"/>
    <s v="490"/>
    <x v="28"/>
    <x v="1"/>
    <s v="EXP"/>
    <s v="Expense"/>
    <s v="Office Expenses &gt; Use of home"/>
    <x v="0"/>
    <x v="4"/>
    <x v="3"/>
    <s v="Actual"/>
    <s v="GBP"/>
    <n v="0"/>
    <s v="GBP"/>
    <n v="0"/>
    <n v="32"/>
    <s v="Negative"/>
    <x v="1"/>
    <x v="1"/>
    <n v="0"/>
  </r>
  <r>
    <s v="DataDear Theatre GBP"/>
    <s v="490"/>
    <x v="28"/>
    <x v="1"/>
    <s v="EXP"/>
    <s v="Expense"/>
    <s v="Office Expenses &gt; Use of home"/>
    <x v="0"/>
    <x v="2"/>
    <x v="3"/>
    <s v="Actual"/>
    <s v="GBP"/>
    <n v="0"/>
    <s v="GBP"/>
    <n v="0"/>
    <n v="32"/>
    <s v="Negative"/>
    <x v="1"/>
    <x v="1"/>
    <n v="0"/>
  </r>
  <r>
    <s v="DataDear Theatre GBP"/>
    <s v="490"/>
    <x v="28"/>
    <x v="1"/>
    <s v="EXP"/>
    <s v="Expense"/>
    <s v="Office Expenses &gt; Use of home"/>
    <x v="0"/>
    <x v="5"/>
    <x v="3"/>
    <s v="Actual"/>
    <s v="GBP"/>
    <n v="0"/>
    <s v="GBP"/>
    <n v="0"/>
    <n v="32"/>
    <s v="Negative"/>
    <x v="1"/>
    <x v="1"/>
    <n v="0"/>
  </r>
  <r>
    <s v="DataDear Theatre GBP"/>
    <s v="490"/>
    <x v="28"/>
    <x v="1"/>
    <s v="EXP"/>
    <s v="Expense"/>
    <s v="Office Expenses &gt; Use of home"/>
    <x v="1"/>
    <x v="3"/>
    <x v="3"/>
    <s v="Actual"/>
    <s v="GBP"/>
    <n v="50"/>
    <s v="GBP"/>
    <n v="50"/>
    <n v="32"/>
    <s v="Negative"/>
    <x v="1"/>
    <x v="1"/>
    <n v="-50"/>
  </r>
  <r>
    <s v="DataDear Theatre GBP"/>
    <s v="204"/>
    <x v="5"/>
    <x v="0"/>
    <s v="REV"/>
    <s v="Revenue"/>
    <s v="Sales &gt; Drinks"/>
    <x v="0"/>
    <x v="0"/>
    <x v="4"/>
    <s v="Actual"/>
    <s v="GBP"/>
    <n v="1136.67"/>
    <s v="GBP"/>
    <n v="1136.67"/>
    <n v="1"/>
    <s v="Positive"/>
    <x v="0"/>
    <x v="0"/>
    <n v="1136.67"/>
  </r>
  <r>
    <s v="DataDear Theatre GBP"/>
    <s v="204"/>
    <x v="5"/>
    <x v="0"/>
    <s v="REV"/>
    <s v="Revenue"/>
    <s v="Sales &gt; Drinks"/>
    <x v="0"/>
    <x v="1"/>
    <x v="4"/>
    <s v="Actual"/>
    <s v="GBP"/>
    <n v="0"/>
    <s v="GBP"/>
    <n v="0"/>
    <n v="1"/>
    <s v="Positive"/>
    <x v="0"/>
    <x v="0"/>
    <n v="0"/>
  </r>
  <r>
    <s v="DataDear Theatre GBP"/>
    <s v="204"/>
    <x v="5"/>
    <x v="0"/>
    <s v="REV"/>
    <s v="Revenue"/>
    <s v="Sales &gt; Drinks"/>
    <x v="0"/>
    <x v="4"/>
    <x v="4"/>
    <s v="Actual"/>
    <s v="GBP"/>
    <n v="0"/>
    <s v="GBP"/>
    <n v="0"/>
    <n v="1"/>
    <s v="Positive"/>
    <x v="0"/>
    <x v="0"/>
    <n v="0"/>
  </r>
  <r>
    <s v="DataDear Theatre GBP"/>
    <s v="204"/>
    <x v="5"/>
    <x v="0"/>
    <s v="REV"/>
    <s v="Revenue"/>
    <s v="Sales &gt; Drinks"/>
    <x v="0"/>
    <x v="2"/>
    <x v="4"/>
    <s v="Actual"/>
    <s v="GBP"/>
    <n v="0"/>
    <s v="GBP"/>
    <n v="0"/>
    <n v="1"/>
    <s v="Positive"/>
    <x v="0"/>
    <x v="0"/>
    <n v="0"/>
  </r>
  <r>
    <s v="DataDear Theatre GBP"/>
    <s v="204"/>
    <x v="5"/>
    <x v="0"/>
    <s v="REV"/>
    <s v="Revenue"/>
    <s v="Sales &gt; Drinks"/>
    <x v="0"/>
    <x v="5"/>
    <x v="4"/>
    <s v="Actual"/>
    <s v="GBP"/>
    <n v="0"/>
    <s v="GBP"/>
    <n v="0"/>
    <n v="1"/>
    <s v="Positive"/>
    <x v="0"/>
    <x v="0"/>
    <n v="0"/>
  </r>
  <r>
    <s v="DataDear Theatre GBP"/>
    <s v="204"/>
    <x v="5"/>
    <x v="0"/>
    <s v="REV"/>
    <s v="Revenue"/>
    <s v="Sales &gt; Drinks"/>
    <x v="1"/>
    <x v="3"/>
    <x v="4"/>
    <s v="Actual"/>
    <s v="GBP"/>
    <n v="0"/>
    <s v="GBP"/>
    <n v="0"/>
    <n v="1"/>
    <s v="Positive"/>
    <x v="0"/>
    <x v="0"/>
    <n v="0"/>
  </r>
  <r>
    <s v="DataDear Theatre GBP"/>
    <s v="203"/>
    <x v="6"/>
    <x v="0"/>
    <s v="REV"/>
    <s v="Revenue"/>
    <s v="Sales &gt; Food"/>
    <x v="0"/>
    <x v="0"/>
    <x v="4"/>
    <s v="Actual"/>
    <s v="GBP"/>
    <n v="953.33"/>
    <s v="GBP"/>
    <n v="953.33"/>
    <n v="2"/>
    <s v="Positive"/>
    <x v="0"/>
    <x v="0"/>
    <n v="953.33"/>
  </r>
  <r>
    <s v="DataDear Theatre GBP"/>
    <s v="203"/>
    <x v="6"/>
    <x v="0"/>
    <s v="REV"/>
    <s v="Revenue"/>
    <s v="Sales &gt; Food"/>
    <x v="0"/>
    <x v="1"/>
    <x v="4"/>
    <s v="Actual"/>
    <s v="GBP"/>
    <n v="0"/>
    <s v="GBP"/>
    <n v="0"/>
    <n v="2"/>
    <s v="Positive"/>
    <x v="0"/>
    <x v="0"/>
    <n v="0"/>
  </r>
  <r>
    <s v="DataDear Theatre GBP"/>
    <s v="203"/>
    <x v="6"/>
    <x v="0"/>
    <s v="REV"/>
    <s v="Revenue"/>
    <s v="Sales &gt; Food"/>
    <x v="0"/>
    <x v="4"/>
    <x v="4"/>
    <s v="Actual"/>
    <s v="GBP"/>
    <n v="0"/>
    <s v="GBP"/>
    <n v="0"/>
    <n v="2"/>
    <s v="Positive"/>
    <x v="0"/>
    <x v="0"/>
    <n v="0"/>
  </r>
  <r>
    <s v="DataDear Theatre GBP"/>
    <s v="203"/>
    <x v="6"/>
    <x v="0"/>
    <s v="REV"/>
    <s v="Revenue"/>
    <s v="Sales &gt; Food"/>
    <x v="0"/>
    <x v="2"/>
    <x v="4"/>
    <s v="Actual"/>
    <s v="GBP"/>
    <n v="0"/>
    <s v="GBP"/>
    <n v="0"/>
    <n v="2"/>
    <s v="Positive"/>
    <x v="0"/>
    <x v="0"/>
    <n v="0"/>
  </r>
  <r>
    <s v="DataDear Theatre GBP"/>
    <s v="203"/>
    <x v="6"/>
    <x v="0"/>
    <s v="REV"/>
    <s v="Revenue"/>
    <s v="Sales &gt; Food"/>
    <x v="0"/>
    <x v="5"/>
    <x v="4"/>
    <s v="Actual"/>
    <s v="GBP"/>
    <n v="0"/>
    <s v="GBP"/>
    <n v="0"/>
    <n v="2"/>
    <s v="Positive"/>
    <x v="0"/>
    <x v="0"/>
    <n v="0"/>
  </r>
  <r>
    <s v="DataDear Theatre GBP"/>
    <s v="203"/>
    <x v="6"/>
    <x v="0"/>
    <s v="REV"/>
    <s v="Revenue"/>
    <s v="Sales &gt; Food"/>
    <x v="1"/>
    <x v="3"/>
    <x v="4"/>
    <s v="Actual"/>
    <s v="GBP"/>
    <n v="0"/>
    <s v="GBP"/>
    <n v="0"/>
    <n v="2"/>
    <s v="Positive"/>
    <x v="0"/>
    <x v="0"/>
    <n v="0"/>
  </r>
  <r>
    <s v="DataDear Theatre GBP"/>
    <s v="201"/>
    <x v="0"/>
    <x v="0"/>
    <s v="REV.TUR.SAL"/>
    <s v="Sales revenue"/>
    <s v="Sales &gt; Sales from Agents"/>
    <x v="0"/>
    <x v="0"/>
    <x v="4"/>
    <s v="Actual"/>
    <s v="GBP"/>
    <n v="2200"/>
    <s v="GBP"/>
    <n v="2200"/>
    <n v="3"/>
    <s v="Positive"/>
    <x v="0"/>
    <x v="0"/>
    <n v="2200"/>
  </r>
  <r>
    <s v="DataDear Theatre GBP"/>
    <s v="201"/>
    <x v="0"/>
    <x v="0"/>
    <s v="REV.TUR.SAL"/>
    <s v="Sales revenue"/>
    <s v="Sales &gt; Sales from Agents"/>
    <x v="0"/>
    <x v="1"/>
    <x v="4"/>
    <s v="Actual"/>
    <s v="GBP"/>
    <n v="6000"/>
    <s v="GBP"/>
    <n v="6000"/>
    <n v="3"/>
    <s v="Positive"/>
    <x v="0"/>
    <x v="0"/>
    <n v="6000"/>
  </r>
  <r>
    <s v="DataDear Theatre GBP"/>
    <s v="201"/>
    <x v="0"/>
    <x v="0"/>
    <s v="REV.TUR.SAL"/>
    <s v="Sales revenue"/>
    <s v="Sales &gt; Sales from Agents"/>
    <x v="0"/>
    <x v="4"/>
    <x v="4"/>
    <s v="Actual"/>
    <s v="GBP"/>
    <n v="2000"/>
    <s v="GBP"/>
    <n v="2000"/>
    <n v="3"/>
    <s v="Positive"/>
    <x v="0"/>
    <x v="0"/>
    <n v="2000"/>
  </r>
  <r>
    <s v="DataDear Theatre GBP"/>
    <s v="201"/>
    <x v="0"/>
    <x v="0"/>
    <s v="REV.TUR.SAL"/>
    <s v="Sales revenue"/>
    <s v="Sales &gt; Sales from Agents"/>
    <x v="0"/>
    <x v="2"/>
    <x v="4"/>
    <s v="Actual"/>
    <s v="GBP"/>
    <n v="4591.67"/>
    <s v="GBP"/>
    <n v="4591.67"/>
    <n v="3"/>
    <s v="Positive"/>
    <x v="0"/>
    <x v="0"/>
    <n v="4591.67"/>
  </r>
  <r>
    <s v="DataDear Theatre GBP"/>
    <s v="201"/>
    <x v="0"/>
    <x v="0"/>
    <s v="REV.TUR.SAL"/>
    <s v="Sales revenue"/>
    <s v="Sales &gt; Sales from Agents"/>
    <x v="0"/>
    <x v="5"/>
    <x v="4"/>
    <s v="Actual"/>
    <s v="GBP"/>
    <n v="2000"/>
    <s v="GBP"/>
    <n v="2000"/>
    <n v="3"/>
    <s v="Positive"/>
    <x v="0"/>
    <x v="0"/>
    <n v="2000"/>
  </r>
  <r>
    <s v="DataDear Theatre GBP"/>
    <s v="201"/>
    <x v="0"/>
    <x v="0"/>
    <s v="REV.TUR.SAL"/>
    <s v="Sales revenue"/>
    <s v="Sales &gt; Sales from Agents"/>
    <x v="1"/>
    <x v="3"/>
    <x v="4"/>
    <s v="Actual"/>
    <s v="GBP"/>
    <n v="0"/>
    <s v="GBP"/>
    <n v="0"/>
    <n v="3"/>
    <s v="Positive"/>
    <x v="0"/>
    <x v="0"/>
    <n v="0"/>
  </r>
  <r>
    <s v="DataDear Theatre GBP"/>
    <s v="202"/>
    <x v="1"/>
    <x v="0"/>
    <s v="REV"/>
    <s v="Revenue"/>
    <s v="Sales &gt; Sales from Booking Office"/>
    <x v="0"/>
    <x v="0"/>
    <x v="4"/>
    <s v="Actual"/>
    <s v="GBP"/>
    <n v="3062.5"/>
    <s v="GBP"/>
    <n v="3062.5"/>
    <n v="4"/>
    <s v="Positive"/>
    <x v="0"/>
    <x v="0"/>
    <n v="3062.5"/>
  </r>
  <r>
    <s v="DataDear Theatre GBP"/>
    <s v="202"/>
    <x v="1"/>
    <x v="0"/>
    <s v="REV"/>
    <s v="Revenue"/>
    <s v="Sales &gt; Sales from Booking Office"/>
    <x v="0"/>
    <x v="1"/>
    <x v="4"/>
    <s v="Actual"/>
    <s v="GBP"/>
    <n v="0"/>
    <s v="GBP"/>
    <n v="0"/>
    <n v="4"/>
    <s v="Positive"/>
    <x v="0"/>
    <x v="0"/>
    <n v="0"/>
  </r>
  <r>
    <s v="DataDear Theatre GBP"/>
    <s v="202"/>
    <x v="1"/>
    <x v="0"/>
    <s v="REV"/>
    <s v="Revenue"/>
    <s v="Sales &gt; Sales from Booking Office"/>
    <x v="0"/>
    <x v="4"/>
    <x v="4"/>
    <s v="Actual"/>
    <s v="GBP"/>
    <n v="0"/>
    <s v="GBP"/>
    <n v="0"/>
    <n v="4"/>
    <s v="Positive"/>
    <x v="0"/>
    <x v="0"/>
    <n v="0"/>
  </r>
  <r>
    <s v="DataDear Theatre GBP"/>
    <s v="202"/>
    <x v="1"/>
    <x v="0"/>
    <s v="REV"/>
    <s v="Revenue"/>
    <s v="Sales &gt; Sales from Booking Office"/>
    <x v="0"/>
    <x v="2"/>
    <x v="4"/>
    <s v="Actual"/>
    <s v="GBP"/>
    <n v="0"/>
    <s v="GBP"/>
    <n v="0"/>
    <n v="4"/>
    <s v="Positive"/>
    <x v="0"/>
    <x v="0"/>
    <n v="0"/>
  </r>
  <r>
    <s v="DataDear Theatre GBP"/>
    <s v="202"/>
    <x v="1"/>
    <x v="0"/>
    <s v="REV"/>
    <s v="Revenue"/>
    <s v="Sales &gt; Sales from Booking Office"/>
    <x v="0"/>
    <x v="5"/>
    <x v="4"/>
    <s v="Actual"/>
    <s v="GBP"/>
    <n v="0"/>
    <s v="GBP"/>
    <n v="0"/>
    <n v="4"/>
    <s v="Positive"/>
    <x v="0"/>
    <x v="0"/>
    <n v="0"/>
  </r>
  <r>
    <s v="DataDear Theatre GBP"/>
    <s v="202"/>
    <x v="1"/>
    <x v="0"/>
    <s v="REV"/>
    <s v="Revenue"/>
    <s v="Sales &gt; Sales from Booking Office"/>
    <x v="1"/>
    <x v="3"/>
    <x v="4"/>
    <s v="Actual"/>
    <s v="GBP"/>
    <n v="0"/>
    <s v="GBP"/>
    <n v="0"/>
    <n v="4"/>
    <s v="Positive"/>
    <x v="0"/>
    <x v="0"/>
    <n v="0"/>
  </r>
  <r>
    <s v="DataDear Theatre GBP"/>
    <s v="200"/>
    <x v="2"/>
    <x v="0"/>
    <s v="REV"/>
    <s v="Revenue"/>
    <s v="Sales &gt; Sales from Website"/>
    <x v="0"/>
    <x v="0"/>
    <x v="4"/>
    <s v="Actual"/>
    <s v="GBP"/>
    <n v="0"/>
    <s v="GBP"/>
    <n v="0"/>
    <n v="5"/>
    <s v="Positive"/>
    <x v="0"/>
    <x v="0"/>
    <n v="0"/>
  </r>
  <r>
    <s v="DataDear Theatre GBP"/>
    <s v="200"/>
    <x v="2"/>
    <x v="0"/>
    <s v="REV"/>
    <s v="Revenue"/>
    <s v="Sales &gt; Sales from Website"/>
    <x v="0"/>
    <x v="1"/>
    <x v="4"/>
    <s v="Actual"/>
    <s v="GBP"/>
    <n v="0"/>
    <s v="GBP"/>
    <n v="0"/>
    <n v="5"/>
    <s v="Positive"/>
    <x v="0"/>
    <x v="0"/>
    <n v="0"/>
  </r>
  <r>
    <s v="DataDear Theatre GBP"/>
    <s v="200"/>
    <x v="2"/>
    <x v="0"/>
    <s v="REV"/>
    <s v="Revenue"/>
    <s v="Sales &gt; Sales from Website"/>
    <x v="0"/>
    <x v="4"/>
    <x v="4"/>
    <s v="Actual"/>
    <s v="GBP"/>
    <n v="0"/>
    <s v="GBP"/>
    <n v="0"/>
    <n v="5"/>
    <s v="Positive"/>
    <x v="0"/>
    <x v="0"/>
    <n v="0"/>
  </r>
  <r>
    <s v="DataDear Theatre GBP"/>
    <s v="200"/>
    <x v="2"/>
    <x v="0"/>
    <s v="REV"/>
    <s v="Revenue"/>
    <s v="Sales &gt; Sales from Website"/>
    <x v="0"/>
    <x v="2"/>
    <x v="4"/>
    <s v="Actual"/>
    <s v="GBP"/>
    <n v="0"/>
    <s v="GBP"/>
    <n v="0"/>
    <n v="5"/>
    <s v="Positive"/>
    <x v="0"/>
    <x v="0"/>
    <n v="0"/>
  </r>
  <r>
    <s v="DataDear Theatre GBP"/>
    <s v="200"/>
    <x v="2"/>
    <x v="0"/>
    <s v="REV"/>
    <s v="Revenue"/>
    <s v="Sales &gt; Sales from Website"/>
    <x v="0"/>
    <x v="5"/>
    <x v="4"/>
    <s v="Actual"/>
    <s v="GBP"/>
    <n v="0"/>
    <s v="GBP"/>
    <n v="0"/>
    <n v="5"/>
    <s v="Positive"/>
    <x v="0"/>
    <x v="0"/>
    <n v="0"/>
  </r>
  <r>
    <s v="DataDear Theatre GBP"/>
    <s v="200"/>
    <x v="2"/>
    <x v="0"/>
    <s v="REV"/>
    <s v="Revenue"/>
    <s v="Sales &gt; Sales from Website"/>
    <x v="1"/>
    <x v="3"/>
    <x v="4"/>
    <s v="Actual"/>
    <s v="GBP"/>
    <n v="700"/>
    <s v="GBP"/>
    <n v="700"/>
    <n v="5"/>
    <s v="Positive"/>
    <x v="0"/>
    <x v="0"/>
    <n v="700"/>
  </r>
  <r>
    <s v="DataDear Theatre GBP"/>
    <s v="360"/>
    <x v="7"/>
    <x v="2"/>
    <s v="EXP"/>
    <s v="Expense"/>
    <s v="Agent Costs &gt; Agents Commission"/>
    <x v="0"/>
    <x v="0"/>
    <x v="4"/>
    <s v="Actual"/>
    <s v="GBP"/>
    <n v="1583.33"/>
    <s v="GBP"/>
    <n v="1583.33"/>
    <n v="6"/>
    <s v="Negative"/>
    <x v="1"/>
    <x v="2"/>
    <n v="-1583.33"/>
  </r>
  <r>
    <s v="DataDear Theatre GBP"/>
    <s v="360"/>
    <x v="7"/>
    <x v="2"/>
    <s v="EXP"/>
    <s v="Expense"/>
    <s v="Agent Costs &gt; Agents Commission"/>
    <x v="0"/>
    <x v="1"/>
    <x v="4"/>
    <s v="Actual"/>
    <s v="GBP"/>
    <n v="0"/>
    <s v="GBP"/>
    <n v="0"/>
    <n v="6"/>
    <s v="Negative"/>
    <x v="1"/>
    <x v="2"/>
    <n v="0"/>
  </r>
  <r>
    <s v="DataDear Theatre GBP"/>
    <s v="360"/>
    <x v="7"/>
    <x v="2"/>
    <s v="EXP"/>
    <s v="Expense"/>
    <s v="Agent Costs &gt; Agents Commission"/>
    <x v="0"/>
    <x v="4"/>
    <x v="4"/>
    <s v="Actual"/>
    <s v="GBP"/>
    <n v="0"/>
    <s v="GBP"/>
    <n v="0"/>
    <n v="6"/>
    <s v="Negative"/>
    <x v="1"/>
    <x v="2"/>
    <n v="0"/>
  </r>
  <r>
    <s v="DataDear Theatre GBP"/>
    <s v="360"/>
    <x v="7"/>
    <x v="2"/>
    <s v="EXP"/>
    <s v="Expense"/>
    <s v="Agent Costs &gt; Agents Commission"/>
    <x v="0"/>
    <x v="2"/>
    <x v="4"/>
    <s v="Actual"/>
    <s v="GBP"/>
    <n v="0"/>
    <s v="GBP"/>
    <n v="0"/>
    <n v="6"/>
    <s v="Negative"/>
    <x v="1"/>
    <x v="2"/>
    <n v="0"/>
  </r>
  <r>
    <s v="DataDear Theatre GBP"/>
    <s v="360"/>
    <x v="7"/>
    <x v="2"/>
    <s v="EXP"/>
    <s v="Expense"/>
    <s v="Agent Costs &gt; Agents Commission"/>
    <x v="0"/>
    <x v="5"/>
    <x v="4"/>
    <s v="Actual"/>
    <s v="GBP"/>
    <n v="0"/>
    <s v="GBP"/>
    <n v="0"/>
    <n v="6"/>
    <s v="Negative"/>
    <x v="1"/>
    <x v="2"/>
    <n v="0"/>
  </r>
  <r>
    <s v="DataDear Theatre GBP"/>
    <s v="360"/>
    <x v="7"/>
    <x v="2"/>
    <s v="EXP"/>
    <s v="Expense"/>
    <s v="Agent Costs &gt; Agents Commission"/>
    <x v="1"/>
    <x v="3"/>
    <x v="4"/>
    <s v="Actual"/>
    <s v="GBP"/>
    <n v="0"/>
    <s v="GBP"/>
    <n v="0"/>
    <n v="6"/>
    <s v="Negative"/>
    <x v="1"/>
    <x v="2"/>
    <n v="0"/>
  </r>
  <r>
    <s v="DataDear Theatre GBP"/>
    <s v="361"/>
    <x v="8"/>
    <x v="2"/>
    <s v="EXP"/>
    <s v="Expense"/>
    <s v="Agent Costs &gt; Agents Retainer"/>
    <x v="0"/>
    <x v="0"/>
    <x v="4"/>
    <s v="Actual"/>
    <s v="GBP"/>
    <n v="416.67"/>
    <s v="GBP"/>
    <n v="416.67"/>
    <n v="7"/>
    <s v="Negative"/>
    <x v="1"/>
    <x v="2"/>
    <n v="-416.67"/>
  </r>
  <r>
    <s v="DataDear Theatre GBP"/>
    <s v="361"/>
    <x v="8"/>
    <x v="2"/>
    <s v="EXP"/>
    <s v="Expense"/>
    <s v="Agent Costs &gt; Agents Retainer"/>
    <x v="0"/>
    <x v="1"/>
    <x v="4"/>
    <s v="Actual"/>
    <s v="GBP"/>
    <n v="0"/>
    <s v="GBP"/>
    <n v="0"/>
    <n v="7"/>
    <s v="Negative"/>
    <x v="1"/>
    <x v="2"/>
    <n v="0"/>
  </r>
  <r>
    <s v="DataDear Theatre GBP"/>
    <s v="361"/>
    <x v="8"/>
    <x v="2"/>
    <s v="EXP"/>
    <s v="Expense"/>
    <s v="Agent Costs &gt; Agents Retainer"/>
    <x v="0"/>
    <x v="4"/>
    <x v="4"/>
    <s v="Actual"/>
    <s v="GBP"/>
    <n v="0"/>
    <s v="GBP"/>
    <n v="0"/>
    <n v="7"/>
    <s v="Negative"/>
    <x v="1"/>
    <x v="2"/>
    <n v="0"/>
  </r>
  <r>
    <s v="DataDear Theatre GBP"/>
    <s v="361"/>
    <x v="8"/>
    <x v="2"/>
    <s v="EXP"/>
    <s v="Expense"/>
    <s v="Agent Costs &gt; Agents Retainer"/>
    <x v="0"/>
    <x v="2"/>
    <x v="4"/>
    <s v="Actual"/>
    <s v="GBP"/>
    <n v="0"/>
    <s v="GBP"/>
    <n v="0"/>
    <n v="7"/>
    <s v="Negative"/>
    <x v="1"/>
    <x v="2"/>
    <n v="0"/>
  </r>
  <r>
    <s v="DataDear Theatre GBP"/>
    <s v="361"/>
    <x v="8"/>
    <x v="2"/>
    <s v="EXP"/>
    <s v="Expense"/>
    <s v="Agent Costs &gt; Agents Retainer"/>
    <x v="0"/>
    <x v="5"/>
    <x v="4"/>
    <s v="Actual"/>
    <s v="GBP"/>
    <n v="0"/>
    <s v="GBP"/>
    <n v="0"/>
    <n v="7"/>
    <s v="Negative"/>
    <x v="1"/>
    <x v="2"/>
    <n v="0"/>
  </r>
  <r>
    <s v="DataDear Theatre GBP"/>
    <s v="361"/>
    <x v="8"/>
    <x v="2"/>
    <s v="EXP"/>
    <s v="Expense"/>
    <s v="Agent Costs &gt; Agents Retainer"/>
    <x v="1"/>
    <x v="3"/>
    <x v="4"/>
    <s v="Actual"/>
    <s v="GBP"/>
    <n v="0"/>
    <s v="GBP"/>
    <n v="0"/>
    <n v="7"/>
    <s v="Negative"/>
    <x v="1"/>
    <x v="2"/>
    <n v="0"/>
  </r>
  <r>
    <s v="DataDear Theatre GBP"/>
    <s v="365"/>
    <x v="9"/>
    <x v="2"/>
    <s v="EXP"/>
    <s v="Expense"/>
    <s v="Venue Costs &gt; Bar Staff"/>
    <x v="0"/>
    <x v="0"/>
    <x v="4"/>
    <s v="Actual"/>
    <s v="GBP"/>
    <n v="400"/>
    <s v="GBP"/>
    <n v="400"/>
    <n v="8"/>
    <s v="Negative"/>
    <x v="1"/>
    <x v="2"/>
    <n v="-400"/>
  </r>
  <r>
    <s v="DataDear Theatre GBP"/>
    <s v="365"/>
    <x v="9"/>
    <x v="2"/>
    <s v="EXP"/>
    <s v="Expense"/>
    <s v="Venue Costs &gt; Bar Staff"/>
    <x v="0"/>
    <x v="1"/>
    <x v="4"/>
    <s v="Actual"/>
    <s v="GBP"/>
    <n v="0"/>
    <s v="GBP"/>
    <n v="0"/>
    <n v="8"/>
    <s v="Negative"/>
    <x v="1"/>
    <x v="2"/>
    <n v="0"/>
  </r>
  <r>
    <s v="DataDear Theatre GBP"/>
    <s v="365"/>
    <x v="9"/>
    <x v="2"/>
    <s v="EXP"/>
    <s v="Expense"/>
    <s v="Venue Costs &gt; Bar Staff"/>
    <x v="0"/>
    <x v="4"/>
    <x v="4"/>
    <s v="Actual"/>
    <s v="GBP"/>
    <n v="0"/>
    <s v="GBP"/>
    <n v="0"/>
    <n v="8"/>
    <s v="Negative"/>
    <x v="1"/>
    <x v="2"/>
    <n v="0"/>
  </r>
  <r>
    <s v="DataDear Theatre GBP"/>
    <s v="365"/>
    <x v="9"/>
    <x v="2"/>
    <s v="EXP"/>
    <s v="Expense"/>
    <s v="Venue Costs &gt; Bar Staff"/>
    <x v="0"/>
    <x v="2"/>
    <x v="4"/>
    <s v="Actual"/>
    <s v="GBP"/>
    <n v="0"/>
    <s v="GBP"/>
    <n v="0"/>
    <n v="8"/>
    <s v="Negative"/>
    <x v="1"/>
    <x v="2"/>
    <n v="0"/>
  </r>
  <r>
    <s v="DataDear Theatre GBP"/>
    <s v="365"/>
    <x v="9"/>
    <x v="2"/>
    <s v="EXP"/>
    <s v="Expense"/>
    <s v="Venue Costs &gt; Bar Staff"/>
    <x v="0"/>
    <x v="5"/>
    <x v="4"/>
    <s v="Actual"/>
    <s v="GBP"/>
    <n v="0"/>
    <s v="GBP"/>
    <n v="0"/>
    <n v="8"/>
    <s v="Negative"/>
    <x v="1"/>
    <x v="2"/>
    <n v="0"/>
  </r>
  <r>
    <s v="DataDear Theatre GBP"/>
    <s v="365"/>
    <x v="9"/>
    <x v="2"/>
    <s v="EXP"/>
    <s v="Expense"/>
    <s v="Venue Costs &gt; Bar Staff"/>
    <x v="1"/>
    <x v="3"/>
    <x v="4"/>
    <s v="Actual"/>
    <s v="GBP"/>
    <n v="0"/>
    <s v="GBP"/>
    <n v="0"/>
    <n v="8"/>
    <s v="Negative"/>
    <x v="1"/>
    <x v="2"/>
    <n v="0"/>
  </r>
  <r>
    <s v="DataDear Theatre GBP"/>
    <s v="362"/>
    <x v="10"/>
    <x v="2"/>
    <s v="EXP"/>
    <s v="Expense"/>
    <s v="Booking Office Fees &gt; Rent"/>
    <x v="0"/>
    <x v="0"/>
    <x v="4"/>
    <s v="Actual"/>
    <s v="GBP"/>
    <n v="1020.83"/>
    <s v="GBP"/>
    <n v="1020.83"/>
    <n v="9"/>
    <s v="Negative"/>
    <x v="1"/>
    <x v="2"/>
    <n v="-1020.83"/>
  </r>
  <r>
    <s v="DataDear Theatre GBP"/>
    <s v="362"/>
    <x v="10"/>
    <x v="2"/>
    <s v="EXP"/>
    <s v="Expense"/>
    <s v="Booking Office Fees &gt; Rent"/>
    <x v="0"/>
    <x v="1"/>
    <x v="4"/>
    <s v="Actual"/>
    <s v="GBP"/>
    <n v="0"/>
    <s v="GBP"/>
    <n v="0"/>
    <n v="9"/>
    <s v="Negative"/>
    <x v="1"/>
    <x v="2"/>
    <n v="0"/>
  </r>
  <r>
    <s v="DataDear Theatre GBP"/>
    <s v="362"/>
    <x v="10"/>
    <x v="2"/>
    <s v="EXP"/>
    <s v="Expense"/>
    <s v="Booking Office Fees &gt; Rent"/>
    <x v="0"/>
    <x v="4"/>
    <x v="4"/>
    <s v="Actual"/>
    <s v="GBP"/>
    <n v="0"/>
    <s v="GBP"/>
    <n v="0"/>
    <n v="9"/>
    <s v="Negative"/>
    <x v="1"/>
    <x v="2"/>
    <n v="0"/>
  </r>
  <r>
    <s v="DataDear Theatre GBP"/>
    <s v="362"/>
    <x v="10"/>
    <x v="2"/>
    <s v="EXP"/>
    <s v="Expense"/>
    <s v="Booking Office Fees &gt; Rent"/>
    <x v="0"/>
    <x v="2"/>
    <x v="4"/>
    <s v="Actual"/>
    <s v="GBP"/>
    <n v="0"/>
    <s v="GBP"/>
    <n v="0"/>
    <n v="9"/>
    <s v="Negative"/>
    <x v="1"/>
    <x v="2"/>
    <n v="0"/>
  </r>
  <r>
    <s v="DataDear Theatre GBP"/>
    <s v="362"/>
    <x v="10"/>
    <x v="2"/>
    <s v="EXP"/>
    <s v="Expense"/>
    <s v="Booking Office Fees &gt; Rent"/>
    <x v="0"/>
    <x v="5"/>
    <x v="4"/>
    <s v="Actual"/>
    <s v="GBP"/>
    <n v="0"/>
    <s v="GBP"/>
    <n v="0"/>
    <n v="9"/>
    <s v="Negative"/>
    <x v="1"/>
    <x v="2"/>
    <n v="0"/>
  </r>
  <r>
    <s v="DataDear Theatre GBP"/>
    <s v="362"/>
    <x v="10"/>
    <x v="2"/>
    <s v="EXP"/>
    <s v="Expense"/>
    <s v="Booking Office Fees &gt; Rent"/>
    <x v="1"/>
    <x v="3"/>
    <x v="4"/>
    <s v="Actual"/>
    <s v="GBP"/>
    <n v="0"/>
    <s v="GBP"/>
    <n v="0"/>
    <n v="9"/>
    <s v="Negative"/>
    <x v="1"/>
    <x v="2"/>
    <n v="0"/>
  </r>
  <r>
    <s v="DataDear Theatre GBP"/>
    <s v="363"/>
    <x v="11"/>
    <x v="2"/>
    <s v="EXP"/>
    <s v="Expense"/>
    <s v="Booking Office Fees &gt; Staff"/>
    <x v="0"/>
    <x v="0"/>
    <x v="4"/>
    <s v="Actual"/>
    <s v="GBP"/>
    <n v="208.33"/>
    <s v="GBP"/>
    <n v="208.33"/>
    <n v="10"/>
    <s v="Negative"/>
    <x v="1"/>
    <x v="2"/>
    <n v="-208.33"/>
  </r>
  <r>
    <s v="DataDear Theatre GBP"/>
    <s v="363"/>
    <x v="11"/>
    <x v="2"/>
    <s v="EXP"/>
    <s v="Expense"/>
    <s v="Booking Office Fees &gt; Staff"/>
    <x v="0"/>
    <x v="1"/>
    <x v="4"/>
    <s v="Actual"/>
    <s v="GBP"/>
    <n v="0"/>
    <s v="GBP"/>
    <n v="0"/>
    <n v="10"/>
    <s v="Negative"/>
    <x v="1"/>
    <x v="2"/>
    <n v="0"/>
  </r>
  <r>
    <s v="DataDear Theatre GBP"/>
    <s v="363"/>
    <x v="11"/>
    <x v="2"/>
    <s v="EXP"/>
    <s v="Expense"/>
    <s v="Booking Office Fees &gt; Staff"/>
    <x v="0"/>
    <x v="4"/>
    <x v="4"/>
    <s v="Actual"/>
    <s v="GBP"/>
    <n v="0"/>
    <s v="GBP"/>
    <n v="0"/>
    <n v="10"/>
    <s v="Negative"/>
    <x v="1"/>
    <x v="2"/>
    <n v="0"/>
  </r>
  <r>
    <s v="DataDear Theatre GBP"/>
    <s v="363"/>
    <x v="11"/>
    <x v="2"/>
    <s v="EXP"/>
    <s v="Expense"/>
    <s v="Booking Office Fees &gt; Staff"/>
    <x v="0"/>
    <x v="2"/>
    <x v="4"/>
    <s v="Actual"/>
    <s v="GBP"/>
    <n v="0"/>
    <s v="GBP"/>
    <n v="0"/>
    <n v="10"/>
    <s v="Negative"/>
    <x v="1"/>
    <x v="2"/>
    <n v="0"/>
  </r>
  <r>
    <s v="DataDear Theatre GBP"/>
    <s v="363"/>
    <x v="11"/>
    <x v="2"/>
    <s v="EXP"/>
    <s v="Expense"/>
    <s v="Booking Office Fees &gt; Staff"/>
    <x v="0"/>
    <x v="5"/>
    <x v="4"/>
    <s v="Actual"/>
    <s v="GBP"/>
    <n v="0"/>
    <s v="GBP"/>
    <n v="0"/>
    <n v="10"/>
    <s v="Negative"/>
    <x v="1"/>
    <x v="2"/>
    <n v="0"/>
  </r>
  <r>
    <s v="DataDear Theatre GBP"/>
    <s v="363"/>
    <x v="11"/>
    <x v="2"/>
    <s v="EXP"/>
    <s v="Expense"/>
    <s v="Booking Office Fees &gt; Staff"/>
    <x v="1"/>
    <x v="3"/>
    <x v="4"/>
    <s v="Actual"/>
    <s v="GBP"/>
    <n v="0"/>
    <s v="GBP"/>
    <n v="0"/>
    <n v="10"/>
    <s v="Negative"/>
    <x v="1"/>
    <x v="2"/>
    <n v="0"/>
  </r>
  <r>
    <s v="DataDear Theatre GBP"/>
    <s v="368"/>
    <x v="12"/>
    <x v="2"/>
    <s v="EXP"/>
    <s v="Expense"/>
    <s v="Bank Fees &gt; Card Processing Fees"/>
    <x v="0"/>
    <x v="0"/>
    <x v="4"/>
    <s v="Actual"/>
    <s v="GBP"/>
    <n v="0"/>
    <s v="GBP"/>
    <n v="0"/>
    <n v="11"/>
    <s v="Negative"/>
    <x v="1"/>
    <x v="2"/>
    <n v="0"/>
  </r>
  <r>
    <s v="DataDear Theatre GBP"/>
    <s v="368"/>
    <x v="12"/>
    <x v="2"/>
    <s v="EXP"/>
    <s v="Expense"/>
    <s v="Bank Fees &gt; Card Processing Fees"/>
    <x v="0"/>
    <x v="1"/>
    <x v="4"/>
    <s v="Actual"/>
    <s v="GBP"/>
    <n v="0"/>
    <s v="GBP"/>
    <n v="0"/>
    <n v="11"/>
    <s v="Negative"/>
    <x v="1"/>
    <x v="2"/>
    <n v="0"/>
  </r>
  <r>
    <s v="DataDear Theatre GBP"/>
    <s v="368"/>
    <x v="12"/>
    <x v="2"/>
    <s v="EXP"/>
    <s v="Expense"/>
    <s v="Bank Fees &gt; Card Processing Fees"/>
    <x v="0"/>
    <x v="4"/>
    <x v="4"/>
    <s v="Actual"/>
    <s v="GBP"/>
    <n v="0"/>
    <s v="GBP"/>
    <n v="0"/>
    <n v="11"/>
    <s v="Negative"/>
    <x v="1"/>
    <x v="2"/>
    <n v="0"/>
  </r>
  <r>
    <s v="DataDear Theatre GBP"/>
    <s v="368"/>
    <x v="12"/>
    <x v="2"/>
    <s v="EXP"/>
    <s v="Expense"/>
    <s v="Bank Fees &gt; Card Processing Fees"/>
    <x v="0"/>
    <x v="2"/>
    <x v="4"/>
    <s v="Actual"/>
    <s v="GBP"/>
    <n v="0"/>
    <s v="GBP"/>
    <n v="0"/>
    <n v="11"/>
    <s v="Negative"/>
    <x v="1"/>
    <x v="2"/>
    <n v="0"/>
  </r>
  <r>
    <s v="DataDear Theatre GBP"/>
    <s v="368"/>
    <x v="12"/>
    <x v="2"/>
    <s v="EXP"/>
    <s v="Expense"/>
    <s v="Bank Fees &gt; Card Processing Fees"/>
    <x v="0"/>
    <x v="5"/>
    <x v="4"/>
    <s v="Actual"/>
    <s v="GBP"/>
    <n v="0"/>
    <s v="GBP"/>
    <n v="0"/>
    <n v="11"/>
    <s v="Negative"/>
    <x v="1"/>
    <x v="2"/>
    <n v="0"/>
  </r>
  <r>
    <s v="DataDear Theatre GBP"/>
    <s v="368"/>
    <x v="12"/>
    <x v="2"/>
    <s v="EXP"/>
    <s v="Expense"/>
    <s v="Bank Fees &gt; Card Processing Fees"/>
    <x v="1"/>
    <x v="3"/>
    <x v="4"/>
    <s v="Actual"/>
    <s v="GBP"/>
    <n v="755.89"/>
    <s v="GBP"/>
    <n v="755.89"/>
    <n v="11"/>
    <s v="Negative"/>
    <x v="1"/>
    <x v="2"/>
    <n v="-755.89"/>
  </r>
  <r>
    <s v="DataDear Theatre GBP"/>
    <s v="367"/>
    <x v="13"/>
    <x v="2"/>
    <s v="EXP"/>
    <s v="Expense"/>
    <s v="Venue Costs &gt; Drinks"/>
    <x v="0"/>
    <x v="0"/>
    <x v="4"/>
    <s v="Actual"/>
    <s v="GBP"/>
    <n v="516.66999999999996"/>
    <s v="GBP"/>
    <n v="516.66999999999996"/>
    <n v="12"/>
    <s v="Negative"/>
    <x v="1"/>
    <x v="2"/>
    <n v="-516.66999999999996"/>
  </r>
  <r>
    <s v="DataDear Theatre GBP"/>
    <s v="367"/>
    <x v="13"/>
    <x v="2"/>
    <s v="EXP"/>
    <s v="Expense"/>
    <s v="Venue Costs &gt; Drinks"/>
    <x v="0"/>
    <x v="1"/>
    <x v="4"/>
    <s v="Actual"/>
    <s v="GBP"/>
    <n v="0"/>
    <s v="GBP"/>
    <n v="0"/>
    <n v="12"/>
    <s v="Negative"/>
    <x v="1"/>
    <x v="2"/>
    <n v="0"/>
  </r>
  <r>
    <s v="DataDear Theatre GBP"/>
    <s v="367"/>
    <x v="13"/>
    <x v="2"/>
    <s v="EXP"/>
    <s v="Expense"/>
    <s v="Venue Costs &gt; Drinks"/>
    <x v="0"/>
    <x v="4"/>
    <x v="4"/>
    <s v="Actual"/>
    <s v="GBP"/>
    <n v="0"/>
    <s v="GBP"/>
    <n v="0"/>
    <n v="12"/>
    <s v="Negative"/>
    <x v="1"/>
    <x v="2"/>
    <n v="0"/>
  </r>
  <r>
    <s v="DataDear Theatre GBP"/>
    <s v="367"/>
    <x v="13"/>
    <x v="2"/>
    <s v="EXP"/>
    <s v="Expense"/>
    <s v="Venue Costs &gt; Drinks"/>
    <x v="0"/>
    <x v="2"/>
    <x v="4"/>
    <s v="Actual"/>
    <s v="GBP"/>
    <n v="0"/>
    <s v="GBP"/>
    <n v="0"/>
    <n v="12"/>
    <s v="Negative"/>
    <x v="1"/>
    <x v="2"/>
    <n v="0"/>
  </r>
  <r>
    <s v="DataDear Theatre GBP"/>
    <s v="367"/>
    <x v="13"/>
    <x v="2"/>
    <s v="EXP"/>
    <s v="Expense"/>
    <s v="Venue Costs &gt; Drinks"/>
    <x v="0"/>
    <x v="5"/>
    <x v="4"/>
    <s v="Actual"/>
    <s v="GBP"/>
    <n v="0"/>
    <s v="GBP"/>
    <n v="0"/>
    <n v="12"/>
    <s v="Negative"/>
    <x v="1"/>
    <x v="2"/>
    <n v="0"/>
  </r>
  <r>
    <s v="DataDear Theatre GBP"/>
    <s v="367"/>
    <x v="13"/>
    <x v="2"/>
    <s v="EXP"/>
    <s v="Expense"/>
    <s v="Venue Costs &gt; Drinks"/>
    <x v="1"/>
    <x v="3"/>
    <x v="4"/>
    <s v="Actual"/>
    <s v="GBP"/>
    <n v="0"/>
    <s v="GBP"/>
    <n v="0"/>
    <n v="12"/>
    <s v="Negative"/>
    <x v="1"/>
    <x v="2"/>
    <n v="0"/>
  </r>
  <r>
    <s v="DataDear Theatre GBP"/>
    <s v="366"/>
    <x v="14"/>
    <x v="2"/>
    <s v="EXP"/>
    <s v="Expense"/>
    <s v="Venue Costs &gt; Food"/>
    <x v="0"/>
    <x v="0"/>
    <x v="4"/>
    <s v="Actual"/>
    <s v="GBP"/>
    <n v="433.33"/>
    <s v="GBP"/>
    <n v="433.33"/>
    <n v="13"/>
    <s v="Negative"/>
    <x v="1"/>
    <x v="2"/>
    <n v="-433.33"/>
  </r>
  <r>
    <s v="DataDear Theatre GBP"/>
    <s v="366"/>
    <x v="14"/>
    <x v="2"/>
    <s v="EXP"/>
    <s v="Expense"/>
    <s v="Venue Costs &gt; Food"/>
    <x v="0"/>
    <x v="1"/>
    <x v="4"/>
    <s v="Actual"/>
    <s v="GBP"/>
    <n v="0"/>
    <s v="GBP"/>
    <n v="0"/>
    <n v="13"/>
    <s v="Negative"/>
    <x v="1"/>
    <x v="2"/>
    <n v="0"/>
  </r>
  <r>
    <s v="DataDear Theatre GBP"/>
    <s v="366"/>
    <x v="14"/>
    <x v="2"/>
    <s v="EXP"/>
    <s v="Expense"/>
    <s v="Venue Costs &gt; Food"/>
    <x v="0"/>
    <x v="4"/>
    <x v="4"/>
    <s v="Actual"/>
    <s v="GBP"/>
    <n v="0"/>
    <s v="GBP"/>
    <n v="0"/>
    <n v="13"/>
    <s v="Negative"/>
    <x v="1"/>
    <x v="2"/>
    <n v="0"/>
  </r>
  <r>
    <s v="DataDear Theatre GBP"/>
    <s v="366"/>
    <x v="14"/>
    <x v="2"/>
    <s v="EXP"/>
    <s v="Expense"/>
    <s v="Venue Costs &gt; Food"/>
    <x v="0"/>
    <x v="2"/>
    <x v="4"/>
    <s v="Actual"/>
    <s v="GBP"/>
    <n v="0"/>
    <s v="GBP"/>
    <n v="0"/>
    <n v="13"/>
    <s v="Negative"/>
    <x v="1"/>
    <x v="2"/>
    <n v="0"/>
  </r>
  <r>
    <s v="DataDear Theatre GBP"/>
    <s v="366"/>
    <x v="14"/>
    <x v="2"/>
    <s v="EXP"/>
    <s v="Expense"/>
    <s v="Venue Costs &gt; Food"/>
    <x v="0"/>
    <x v="5"/>
    <x v="4"/>
    <s v="Actual"/>
    <s v="GBP"/>
    <n v="0"/>
    <s v="GBP"/>
    <n v="0"/>
    <n v="13"/>
    <s v="Negative"/>
    <x v="1"/>
    <x v="2"/>
    <n v="0"/>
  </r>
  <r>
    <s v="DataDear Theatre GBP"/>
    <s v="366"/>
    <x v="14"/>
    <x v="2"/>
    <s v="EXP"/>
    <s v="Expense"/>
    <s v="Venue Costs &gt; Food"/>
    <x v="1"/>
    <x v="3"/>
    <x v="4"/>
    <s v="Actual"/>
    <s v="GBP"/>
    <n v="0"/>
    <s v="GBP"/>
    <n v="0"/>
    <n v="13"/>
    <s v="Negative"/>
    <x v="1"/>
    <x v="2"/>
    <n v="0"/>
  </r>
  <r>
    <s v="DataDear Theatre GBP"/>
    <s v="364"/>
    <x v="15"/>
    <x v="2"/>
    <s v="EXP"/>
    <s v="Expense"/>
    <s v="Venue Costs &gt; Waitors"/>
    <x v="0"/>
    <x v="0"/>
    <x v="4"/>
    <s v="Actual"/>
    <s v="GBP"/>
    <n v="300"/>
    <s v="GBP"/>
    <n v="300"/>
    <n v="14"/>
    <s v="Negative"/>
    <x v="1"/>
    <x v="2"/>
    <n v="-300"/>
  </r>
  <r>
    <s v="DataDear Theatre GBP"/>
    <s v="364"/>
    <x v="15"/>
    <x v="2"/>
    <s v="EXP"/>
    <s v="Expense"/>
    <s v="Venue Costs &gt; Waitors"/>
    <x v="0"/>
    <x v="1"/>
    <x v="4"/>
    <s v="Actual"/>
    <s v="GBP"/>
    <n v="0"/>
    <s v="GBP"/>
    <n v="0"/>
    <n v="14"/>
    <s v="Negative"/>
    <x v="1"/>
    <x v="2"/>
    <n v="0"/>
  </r>
  <r>
    <s v="DataDear Theatre GBP"/>
    <s v="364"/>
    <x v="15"/>
    <x v="2"/>
    <s v="EXP"/>
    <s v="Expense"/>
    <s v="Venue Costs &gt; Waitors"/>
    <x v="0"/>
    <x v="4"/>
    <x v="4"/>
    <s v="Actual"/>
    <s v="GBP"/>
    <n v="0"/>
    <s v="GBP"/>
    <n v="0"/>
    <n v="14"/>
    <s v="Negative"/>
    <x v="1"/>
    <x v="2"/>
    <n v="0"/>
  </r>
  <r>
    <s v="DataDear Theatre GBP"/>
    <s v="364"/>
    <x v="15"/>
    <x v="2"/>
    <s v="EXP"/>
    <s v="Expense"/>
    <s v="Venue Costs &gt; Waitors"/>
    <x v="0"/>
    <x v="2"/>
    <x v="4"/>
    <s v="Actual"/>
    <s v="GBP"/>
    <n v="0"/>
    <s v="GBP"/>
    <n v="0"/>
    <n v="14"/>
    <s v="Negative"/>
    <x v="1"/>
    <x v="2"/>
    <n v="0"/>
  </r>
  <r>
    <s v="DataDear Theatre GBP"/>
    <s v="364"/>
    <x v="15"/>
    <x v="2"/>
    <s v="EXP"/>
    <s v="Expense"/>
    <s v="Venue Costs &gt; Waitors"/>
    <x v="0"/>
    <x v="5"/>
    <x v="4"/>
    <s v="Actual"/>
    <s v="GBP"/>
    <n v="0"/>
    <s v="GBP"/>
    <n v="0"/>
    <n v="14"/>
    <s v="Negative"/>
    <x v="1"/>
    <x v="2"/>
    <n v="0"/>
  </r>
  <r>
    <s v="DataDear Theatre GBP"/>
    <s v="364"/>
    <x v="15"/>
    <x v="2"/>
    <s v="EXP"/>
    <s v="Expense"/>
    <s v="Venue Costs &gt; Waitors"/>
    <x v="1"/>
    <x v="3"/>
    <x v="4"/>
    <s v="Actual"/>
    <s v="GBP"/>
    <n v="0"/>
    <s v="GBP"/>
    <n v="0"/>
    <n v="14"/>
    <s v="Negative"/>
    <x v="1"/>
    <x v="2"/>
    <n v="0"/>
  </r>
  <r>
    <s v="DataDear Theatre GBP"/>
    <s v="401"/>
    <x v="16"/>
    <x v="1"/>
    <s v="EXP"/>
    <s v=""/>
    <s v="Audit &amp; Accountancy fees &gt; Accounts &amp; Tax Fees"/>
    <x v="0"/>
    <x v="0"/>
    <x v="4"/>
    <s v="Actual"/>
    <s v="GBP"/>
    <n v="0"/>
    <s v="GBP"/>
    <n v="0"/>
    <n v="20"/>
    <s v="Negative"/>
    <x v="1"/>
    <x v="1"/>
    <n v="0"/>
  </r>
  <r>
    <s v="DataDear Theatre GBP"/>
    <s v="401"/>
    <x v="16"/>
    <x v="1"/>
    <s v="EXP"/>
    <s v=""/>
    <s v="Audit &amp; Accountancy fees &gt; Accounts &amp; Tax Fees"/>
    <x v="0"/>
    <x v="1"/>
    <x v="4"/>
    <s v="Actual"/>
    <s v="GBP"/>
    <n v="0"/>
    <s v="GBP"/>
    <n v="0"/>
    <n v="20"/>
    <s v="Negative"/>
    <x v="1"/>
    <x v="1"/>
    <n v="0"/>
  </r>
  <r>
    <s v="DataDear Theatre GBP"/>
    <s v="401"/>
    <x v="16"/>
    <x v="1"/>
    <s v="EXP"/>
    <s v=""/>
    <s v="Audit &amp; Accountancy fees &gt; Accounts &amp; Tax Fees"/>
    <x v="0"/>
    <x v="4"/>
    <x v="4"/>
    <s v="Actual"/>
    <s v="GBP"/>
    <n v="0"/>
    <s v="GBP"/>
    <n v="0"/>
    <n v="20"/>
    <s v="Negative"/>
    <x v="1"/>
    <x v="1"/>
    <n v="0"/>
  </r>
  <r>
    <s v="DataDear Theatre GBP"/>
    <s v="401"/>
    <x v="16"/>
    <x v="1"/>
    <s v="EXP"/>
    <s v=""/>
    <s v="Audit &amp; Accountancy fees &gt; Accounts &amp; Tax Fees"/>
    <x v="0"/>
    <x v="2"/>
    <x v="4"/>
    <s v="Actual"/>
    <s v="GBP"/>
    <n v="0"/>
    <s v="GBP"/>
    <n v="0"/>
    <n v="20"/>
    <s v="Negative"/>
    <x v="1"/>
    <x v="1"/>
    <n v="0"/>
  </r>
  <r>
    <s v="DataDear Theatre GBP"/>
    <s v="401"/>
    <x v="16"/>
    <x v="1"/>
    <s v="EXP"/>
    <s v=""/>
    <s v="Audit &amp; Accountancy fees &gt; Accounts &amp; Tax Fees"/>
    <x v="0"/>
    <x v="5"/>
    <x v="4"/>
    <s v="Actual"/>
    <s v="GBP"/>
    <n v="0"/>
    <s v="GBP"/>
    <n v="0"/>
    <n v="20"/>
    <s v="Negative"/>
    <x v="1"/>
    <x v="1"/>
    <n v="0"/>
  </r>
  <r>
    <s v="DataDear Theatre GBP"/>
    <s v="401"/>
    <x v="16"/>
    <x v="1"/>
    <s v="EXP"/>
    <s v=""/>
    <s v="Audit &amp; Accountancy fees &gt; Accounts &amp; Tax Fees"/>
    <x v="1"/>
    <x v="3"/>
    <x v="4"/>
    <s v="Actual"/>
    <s v="GBP"/>
    <n v="166.67"/>
    <s v="GBP"/>
    <n v="166.67"/>
    <n v="20"/>
    <s v="Negative"/>
    <x v="1"/>
    <x v="1"/>
    <n v="-166.67"/>
  </r>
  <r>
    <s v="DataDear Theatre GBP"/>
    <s v="403"/>
    <x v="17"/>
    <x v="1"/>
    <s v="EXP"/>
    <s v="Expense"/>
    <s v="Audit &amp; Accountancy fees &gt; Advice Fee"/>
    <x v="0"/>
    <x v="0"/>
    <x v="4"/>
    <s v="Actual"/>
    <s v="GBP"/>
    <n v="0"/>
    <s v="GBP"/>
    <n v="0"/>
    <n v="21"/>
    <s v="Negative"/>
    <x v="1"/>
    <x v="1"/>
    <n v="0"/>
  </r>
  <r>
    <s v="DataDear Theatre GBP"/>
    <s v="403"/>
    <x v="17"/>
    <x v="1"/>
    <s v="EXP"/>
    <s v="Expense"/>
    <s v="Audit &amp; Accountancy fees &gt; Advice Fee"/>
    <x v="0"/>
    <x v="1"/>
    <x v="4"/>
    <s v="Actual"/>
    <s v="GBP"/>
    <n v="0"/>
    <s v="GBP"/>
    <n v="0"/>
    <n v="21"/>
    <s v="Negative"/>
    <x v="1"/>
    <x v="1"/>
    <n v="0"/>
  </r>
  <r>
    <s v="DataDear Theatre GBP"/>
    <s v="403"/>
    <x v="17"/>
    <x v="1"/>
    <s v="EXP"/>
    <s v="Expense"/>
    <s v="Audit &amp; Accountancy fees &gt; Advice Fee"/>
    <x v="0"/>
    <x v="4"/>
    <x v="4"/>
    <s v="Actual"/>
    <s v="GBP"/>
    <n v="0"/>
    <s v="GBP"/>
    <n v="0"/>
    <n v="21"/>
    <s v="Negative"/>
    <x v="1"/>
    <x v="1"/>
    <n v="0"/>
  </r>
  <r>
    <s v="DataDear Theatre GBP"/>
    <s v="403"/>
    <x v="17"/>
    <x v="1"/>
    <s v="EXP"/>
    <s v="Expense"/>
    <s v="Audit &amp; Accountancy fees &gt; Advice Fee"/>
    <x v="0"/>
    <x v="2"/>
    <x v="4"/>
    <s v="Actual"/>
    <s v="GBP"/>
    <n v="0"/>
    <s v="GBP"/>
    <n v="0"/>
    <n v="21"/>
    <s v="Negative"/>
    <x v="1"/>
    <x v="1"/>
    <n v="0"/>
  </r>
  <r>
    <s v="DataDear Theatre GBP"/>
    <s v="403"/>
    <x v="17"/>
    <x v="1"/>
    <s v="EXP"/>
    <s v="Expense"/>
    <s v="Audit &amp; Accountancy fees &gt; Advice Fee"/>
    <x v="0"/>
    <x v="5"/>
    <x v="4"/>
    <s v="Actual"/>
    <s v="GBP"/>
    <n v="0"/>
    <s v="GBP"/>
    <n v="0"/>
    <n v="21"/>
    <s v="Negative"/>
    <x v="1"/>
    <x v="1"/>
    <n v="0"/>
  </r>
  <r>
    <s v="DataDear Theatre GBP"/>
    <s v="403"/>
    <x v="17"/>
    <x v="1"/>
    <s v="EXP"/>
    <s v="Expense"/>
    <s v="Audit &amp; Accountancy fees &gt; Advice Fee"/>
    <x v="1"/>
    <x v="3"/>
    <x v="4"/>
    <s v="Actual"/>
    <s v="GBP"/>
    <n v="125"/>
    <s v="GBP"/>
    <n v="125"/>
    <n v="21"/>
    <s v="Negative"/>
    <x v="1"/>
    <x v="1"/>
    <n v="-125"/>
  </r>
  <r>
    <s v="DataDear Theatre GBP"/>
    <s v="411"/>
    <x v="18"/>
    <x v="1"/>
    <s v="EXP.ADM.FIN.BNK"/>
    <s v="Bank charges"/>
    <s v="Bank fees &gt; Bank Account Fee"/>
    <x v="0"/>
    <x v="0"/>
    <x v="4"/>
    <s v="Actual"/>
    <s v="GBP"/>
    <n v="0"/>
    <s v="GBP"/>
    <n v="0"/>
    <n v="22"/>
    <s v="Negative"/>
    <x v="1"/>
    <x v="1"/>
    <n v="0"/>
  </r>
  <r>
    <s v="DataDear Theatre GBP"/>
    <s v="411"/>
    <x v="18"/>
    <x v="1"/>
    <s v="EXP.ADM.FIN.BNK"/>
    <s v="Bank charges"/>
    <s v="Bank fees &gt; Bank Account Fee"/>
    <x v="0"/>
    <x v="1"/>
    <x v="4"/>
    <s v="Actual"/>
    <s v="GBP"/>
    <n v="0"/>
    <s v="GBP"/>
    <n v="0"/>
    <n v="22"/>
    <s v="Negative"/>
    <x v="1"/>
    <x v="1"/>
    <n v="0"/>
  </r>
  <r>
    <s v="DataDear Theatre GBP"/>
    <s v="411"/>
    <x v="18"/>
    <x v="1"/>
    <s v="EXP.ADM.FIN.BNK"/>
    <s v="Bank charges"/>
    <s v="Bank fees &gt; Bank Account Fee"/>
    <x v="0"/>
    <x v="4"/>
    <x v="4"/>
    <s v="Actual"/>
    <s v="GBP"/>
    <n v="0"/>
    <s v="GBP"/>
    <n v="0"/>
    <n v="22"/>
    <s v="Negative"/>
    <x v="1"/>
    <x v="1"/>
    <n v="0"/>
  </r>
  <r>
    <s v="DataDear Theatre GBP"/>
    <s v="411"/>
    <x v="18"/>
    <x v="1"/>
    <s v="EXP.ADM.FIN.BNK"/>
    <s v="Bank charges"/>
    <s v="Bank fees &gt; Bank Account Fee"/>
    <x v="0"/>
    <x v="2"/>
    <x v="4"/>
    <s v="Actual"/>
    <s v="GBP"/>
    <n v="0"/>
    <s v="GBP"/>
    <n v="0"/>
    <n v="22"/>
    <s v="Negative"/>
    <x v="1"/>
    <x v="1"/>
    <n v="0"/>
  </r>
  <r>
    <s v="DataDear Theatre GBP"/>
    <s v="411"/>
    <x v="18"/>
    <x v="1"/>
    <s v="EXP.ADM.FIN.BNK"/>
    <s v="Bank charges"/>
    <s v="Bank fees &gt; Bank Account Fee"/>
    <x v="0"/>
    <x v="5"/>
    <x v="4"/>
    <s v="Actual"/>
    <s v="GBP"/>
    <n v="0"/>
    <s v="GBP"/>
    <n v="0"/>
    <n v="22"/>
    <s v="Negative"/>
    <x v="1"/>
    <x v="1"/>
    <n v="0"/>
  </r>
  <r>
    <s v="DataDear Theatre GBP"/>
    <s v="411"/>
    <x v="18"/>
    <x v="1"/>
    <s v="EXP.ADM.FIN.BNK"/>
    <s v="Bank charges"/>
    <s v="Bank fees &gt; Bank Account Fee"/>
    <x v="1"/>
    <x v="3"/>
    <x v="4"/>
    <s v="Actual"/>
    <s v="GBP"/>
    <n v="15"/>
    <s v="GBP"/>
    <n v="15"/>
    <n v="22"/>
    <s v="Negative"/>
    <x v="1"/>
    <x v="1"/>
    <n v="-15"/>
  </r>
  <r>
    <s v="DataDear Theatre GBP"/>
    <s v="412"/>
    <x v="19"/>
    <x v="1"/>
    <s v="EXP"/>
    <s v="Expense"/>
    <s v="Bank fees &gt; Bank Charges"/>
    <x v="0"/>
    <x v="0"/>
    <x v="4"/>
    <s v="Actual"/>
    <s v="GBP"/>
    <n v="0"/>
    <s v="GBP"/>
    <n v="0"/>
    <n v="23"/>
    <s v="Negative"/>
    <x v="1"/>
    <x v="1"/>
    <n v="0"/>
  </r>
  <r>
    <s v="DataDear Theatre GBP"/>
    <s v="412"/>
    <x v="19"/>
    <x v="1"/>
    <s v="EXP"/>
    <s v="Expense"/>
    <s v="Bank fees &gt; Bank Charges"/>
    <x v="0"/>
    <x v="1"/>
    <x v="4"/>
    <s v="Actual"/>
    <s v="GBP"/>
    <n v="0"/>
    <s v="GBP"/>
    <n v="0"/>
    <n v="23"/>
    <s v="Negative"/>
    <x v="1"/>
    <x v="1"/>
    <n v="0"/>
  </r>
  <r>
    <s v="DataDear Theatre GBP"/>
    <s v="412"/>
    <x v="19"/>
    <x v="1"/>
    <s v="EXP"/>
    <s v="Expense"/>
    <s v="Bank fees &gt; Bank Charges"/>
    <x v="0"/>
    <x v="4"/>
    <x v="4"/>
    <s v="Actual"/>
    <s v="GBP"/>
    <n v="0"/>
    <s v="GBP"/>
    <n v="0"/>
    <n v="23"/>
    <s v="Negative"/>
    <x v="1"/>
    <x v="1"/>
    <n v="0"/>
  </r>
  <r>
    <s v="DataDear Theatre GBP"/>
    <s v="412"/>
    <x v="19"/>
    <x v="1"/>
    <s v="EXP"/>
    <s v="Expense"/>
    <s v="Bank fees &gt; Bank Charges"/>
    <x v="0"/>
    <x v="2"/>
    <x v="4"/>
    <s v="Actual"/>
    <s v="GBP"/>
    <n v="0"/>
    <s v="GBP"/>
    <n v="0"/>
    <n v="23"/>
    <s v="Negative"/>
    <x v="1"/>
    <x v="1"/>
    <n v="0"/>
  </r>
  <r>
    <s v="DataDear Theatre GBP"/>
    <s v="412"/>
    <x v="19"/>
    <x v="1"/>
    <s v="EXP"/>
    <s v="Expense"/>
    <s v="Bank fees &gt; Bank Charges"/>
    <x v="0"/>
    <x v="5"/>
    <x v="4"/>
    <s v="Actual"/>
    <s v="GBP"/>
    <n v="0"/>
    <s v="GBP"/>
    <n v="0"/>
    <n v="23"/>
    <s v="Negative"/>
    <x v="1"/>
    <x v="1"/>
    <n v="0"/>
  </r>
  <r>
    <s v="DataDear Theatre GBP"/>
    <s v="412"/>
    <x v="19"/>
    <x v="1"/>
    <s v="EXP"/>
    <s v="Expense"/>
    <s v="Bank fees &gt; Bank Charges"/>
    <x v="1"/>
    <x v="3"/>
    <x v="4"/>
    <s v="Actual"/>
    <s v="GBP"/>
    <n v="25"/>
    <s v="GBP"/>
    <n v="25"/>
    <n v="23"/>
    <s v="Negative"/>
    <x v="1"/>
    <x v="1"/>
    <n v="-25"/>
  </r>
  <r>
    <s v="DataDear Theatre GBP"/>
    <s v="402"/>
    <x v="20"/>
    <x v="1"/>
    <s v="EXP"/>
    <s v="Expense"/>
    <s v="Audit &amp; Accountancy fees &gt; Business Platform Fees"/>
    <x v="0"/>
    <x v="0"/>
    <x v="4"/>
    <s v="Actual"/>
    <s v="GBP"/>
    <n v="0"/>
    <s v="GBP"/>
    <n v="0"/>
    <n v="24"/>
    <s v="Negative"/>
    <x v="1"/>
    <x v="1"/>
    <n v="0"/>
  </r>
  <r>
    <s v="DataDear Theatre GBP"/>
    <s v="402"/>
    <x v="20"/>
    <x v="1"/>
    <s v="EXP"/>
    <s v="Expense"/>
    <s v="Audit &amp; Accountancy fees &gt; Business Platform Fees"/>
    <x v="0"/>
    <x v="1"/>
    <x v="4"/>
    <s v="Actual"/>
    <s v="GBP"/>
    <n v="0"/>
    <s v="GBP"/>
    <n v="0"/>
    <n v="24"/>
    <s v="Negative"/>
    <x v="1"/>
    <x v="1"/>
    <n v="0"/>
  </r>
  <r>
    <s v="DataDear Theatre GBP"/>
    <s v="402"/>
    <x v="20"/>
    <x v="1"/>
    <s v="EXP"/>
    <s v="Expense"/>
    <s v="Audit &amp; Accountancy fees &gt; Business Platform Fees"/>
    <x v="0"/>
    <x v="4"/>
    <x v="4"/>
    <s v="Actual"/>
    <s v="GBP"/>
    <n v="0"/>
    <s v="GBP"/>
    <n v="0"/>
    <n v="24"/>
    <s v="Negative"/>
    <x v="1"/>
    <x v="1"/>
    <n v="0"/>
  </r>
  <r>
    <s v="DataDear Theatre GBP"/>
    <s v="402"/>
    <x v="20"/>
    <x v="1"/>
    <s v="EXP"/>
    <s v="Expense"/>
    <s v="Audit &amp; Accountancy fees &gt; Business Platform Fees"/>
    <x v="0"/>
    <x v="2"/>
    <x v="4"/>
    <s v="Actual"/>
    <s v="GBP"/>
    <n v="0"/>
    <s v="GBP"/>
    <n v="0"/>
    <n v="24"/>
    <s v="Negative"/>
    <x v="1"/>
    <x v="1"/>
    <n v="0"/>
  </r>
  <r>
    <s v="DataDear Theatre GBP"/>
    <s v="402"/>
    <x v="20"/>
    <x v="1"/>
    <s v="EXP"/>
    <s v="Expense"/>
    <s v="Audit &amp; Accountancy fees &gt; Business Platform Fees"/>
    <x v="0"/>
    <x v="5"/>
    <x v="4"/>
    <s v="Actual"/>
    <s v="GBP"/>
    <n v="0"/>
    <s v="GBP"/>
    <n v="0"/>
    <n v="24"/>
    <s v="Negative"/>
    <x v="1"/>
    <x v="1"/>
    <n v="0"/>
  </r>
  <r>
    <s v="DataDear Theatre GBP"/>
    <s v="402"/>
    <x v="20"/>
    <x v="1"/>
    <s v="EXP"/>
    <s v="Expense"/>
    <s v="Audit &amp; Accountancy fees &gt; Business Platform Fees"/>
    <x v="1"/>
    <x v="3"/>
    <x v="4"/>
    <s v="Actual"/>
    <s v="GBP"/>
    <n v="83.33"/>
    <s v="GBP"/>
    <n v="83.33"/>
    <n v="24"/>
    <s v="Negative"/>
    <x v="1"/>
    <x v="1"/>
    <n v="-83.33"/>
  </r>
  <r>
    <s v="DataDear Theatre GBP"/>
    <s v="478"/>
    <x v="21"/>
    <x v="1"/>
    <s v="EXP"/>
    <s v=""/>
    <s v="Directors' Remuneration"/>
    <x v="0"/>
    <x v="0"/>
    <x v="4"/>
    <s v="Actual"/>
    <s v="GBP"/>
    <n v="0"/>
    <s v="GBP"/>
    <n v="0"/>
    <n v="25"/>
    <s v="Negative"/>
    <x v="1"/>
    <x v="1"/>
    <n v="0"/>
  </r>
  <r>
    <s v="DataDear Theatre GBP"/>
    <s v="478"/>
    <x v="21"/>
    <x v="1"/>
    <s v="EXP"/>
    <s v=""/>
    <s v="Directors' Remuneration"/>
    <x v="0"/>
    <x v="1"/>
    <x v="4"/>
    <s v="Actual"/>
    <s v="GBP"/>
    <n v="0"/>
    <s v="GBP"/>
    <n v="0"/>
    <n v="25"/>
    <s v="Negative"/>
    <x v="1"/>
    <x v="1"/>
    <n v="0"/>
  </r>
  <r>
    <s v="DataDear Theatre GBP"/>
    <s v="478"/>
    <x v="21"/>
    <x v="1"/>
    <s v="EXP"/>
    <s v=""/>
    <s v="Directors' Remuneration"/>
    <x v="0"/>
    <x v="4"/>
    <x v="4"/>
    <s v="Actual"/>
    <s v="GBP"/>
    <n v="0"/>
    <s v="GBP"/>
    <n v="0"/>
    <n v="25"/>
    <s v="Negative"/>
    <x v="1"/>
    <x v="1"/>
    <n v="0"/>
  </r>
  <r>
    <s v="DataDear Theatre GBP"/>
    <s v="478"/>
    <x v="21"/>
    <x v="1"/>
    <s v="EXP"/>
    <s v=""/>
    <s v="Directors' Remuneration"/>
    <x v="0"/>
    <x v="2"/>
    <x v="4"/>
    <s v="Actual"/>
    <s v="GBP"/>
    <n v="0"/>
    <s v="GBP"/>
    <n v="0"/>
    <n v="25"/>
    <s v="Negative"/>
    <x v="1"/>
    <x v="1"/>
    <n v="0"/>
  </r>
  <r>
    <s v="DataDear Theatre GBP"/>
    <s v="478"/>
    <x v="21"/>
    <x v="1"/>
    <s v="EXP"/>
    <s v=""/>
    <s v="Directors' Remuneration"/>
    <x v="0"/>
    <x v="5"/>
    <x v="4"/>
    <s v="Actual"/>
    <s v="GBP"/>
    <n v="0"/>
    <s v="GBP"/>
    <n v="0"/>
    <n v="25"/>
    <s v="Negative"/>
    <x v="1"/>
    <x v="1"/>
    <n v="0"/>
  </r>
  <r>
    <s v="DataDear Theatre GBP"/>
    <s v="478"/>
    <x v="21"/>
    <x v="1"/>
    <s v="EXP"/>
    <s v=""/>
    <s v="Directors' Remuneration"/>
    <x v="1"/>
    <x v="3"/>
    <x v="4"/>
    <s v="Actual"/>
    <s v="GBP"/>
    <n v="840"/>
    <s v="GBP"/>
    <n v="840"/>
    <n v="25"/>
    <s v="Negative"/>
    <x v="1"/>
    <x v="1"/>
    <n v="-840"/>
  </r>
  <r>
    <s v="DataDear Theatre GBP"/>
    <s v="479"/>
    <x v="29"/>
    <x v="1"/>
    <s v="EXP"/>
    <s v=""/>
    <s v="Employers National Insurance"/>
    <x v="0"/>
    <x v="0"/>
    <x v="4"/>
    <s v="Actual"/>
    <s v="GBP"/>
    <n v="0"/>
    <s v="GBP"/>
    <n v="0"/>
    <n v="26"/>
    <s v="Negative"/>
    <x v="1"/>
    <x v="1"/>
    <n v="0"/>
  </r>
  <r>
    <s v="DataDear Theatre GBP"/>
    <s v="479"/>
    <x v="29"/>
    <x v="1"/>
    <s v="EXP"/>
    <s v=""/>
    <s v="Employers National Insurance"/>
    <x v="0"/>
    <x v="1"/>
    <x v="4"/>
    <s v="Actual"/>
    <s v="GBP"/>
    <n v="0"/>
    <s v="GBP"/>
    <n v="0"/>
    <n v="26"/>
    <s v="Negative"/>
    <x v="1"/>
    <x v="1"/>
    <n v="0"/>
  </r>
  <r>
    <s v="DataDear Theatre GBP"/>
    <s v="479"/>
    <x v="29"/>
    <x v="1"/>
    <s v="EXP"/>
    <s v=""/>
    <s v="Employers National Insurance"/>
    <x v="0"/>
    <x v="4"/>
    <x v="4"/>
    <s v="Actual"/>
    <s v="GBP"/>
    <n v="0"/>
    <s v="GBP"/>
    <n v="0"/>
    <n v="26"/>
    <s v="Negative"/>
    <x v="1"/>
    <x v="1"/>
    <n v="0"/>
  </r>
  <r>
    <s v="DataDear Theatre GBP"/>
    <s v="479"/>
    <x v="29"/>
    <x v="1"/>
    <s v="EXP"/>
    <s v=""/>
    <s v="Employers National Insurance"/>
    <x v="0"/>
    <x v="2"/>
    <x v="4"/>
    <s v="Actual"/>
    <s v="GBP"/>
    <n v="0"/>
    <s v="GBP"/>
    <n v="0"/>
    <n v="26"/>
    <s v="Negative"/>
    <x v="1"/>
    <x v="1"/>
    <n v="0"/>
  </r>
  <r>
    <s v="DataDear Theatre GBP"/>
    <s v="479"/>
    <x v="29"/>
    <x v="1"/>
    <s v="EXP"/>
    <s v=""/>
    <s v="Employers National Insurance"/>
    <x v="0"/>
    <x v="5"/>
    <x v="4"/>
    <s v="Actual"/>
    <s v="GBP"/>
    <n v="0"/>
    <s v="GBP"/>
    <n v="0"/>
    <n v="26"/>
    <s v="Negative"/>
    <x v="1"/>
    <x v="1"/>
    <n v="0"/>
  </r>
  <r>
    <s v="DataDear Theatre GBP"/>
    <s v="479"/>
    <x v="29"/>
    <x v="1"/>
    <s v="EXP"/>
    <s v=""/>
    <s v="Employers National Insurance"/>
    <x v="1"/>
    <x v="3"/>
    <x v="4"/>
    <s v="Actual"/>
    <s v="GBP"/>
    <n v="240.55"/>
    <s v="GBP"/>
    <n v="240.55"/>
    <n v="26"/>
    <s v="Negative"/>
    <x v="1"/>
    <x v="1"/>
    <n v="-240.55"/>
  </r>
  <r>
    <s v="DataDear Theatre GBP"/>
    <s v="353"/>
    <x v="22"/>
    <x v="3"/>
    <s v="EXP"/>
    <s v="Expense"/>
    <s v="Marketing &gt; Print Expenses"/>
    <x v="0"/>
    <x v="0"/>
    <x v="4"/>
    <s v="Actual"/>
    <s v="GBP"/>
    <n v="125"/>
    <s v="GBP"/>
    <n v="125"/>
    <n v="15"/>
    <s v="Negative"/>
    <x v="1"/>
    <x v="1"/>
    <n v="-125"/>
  </r>
  <r>
    <s v="DataDear Theatre GBP"/>
    <s v="353"/>
    <x v="22"/>
    <x v="3"/>
    <s v="EXP"/>
    <s v="Expense"/>
    <s v="Marketing &gt; Print Expenses"/>
    <x v="0"/>
    <x v="1"/>
    <x v="4"/>
    <s v="Actual"/>
    <s v="GBP"/>
    <n v="0"/>
    <s v="GBP"/>
    <n v="0"/>
    <n v="15"/>
    <s v="Negative"/>
    <x v="1"/>
    <x v="1"/>
    <n v="0"/>
  </r>
  <r>
    <s v="DataDear Theatre GBP"/>
    <s v="353"/>
    <x v="22"/>
    <x v="3"/>
    <s v="EXP"/>
    <s v="Expense"/>
    <s v="Marketing &gt; Print Expenses"/>
    <x v="0"/>
    <x v="4"/>
    <x v="4"/>
    <s v="Actual"/>
    <s v="GBP"/>
    <n v="0"/>
    <s v="GBP"/>
    <n v="0"/>
    <n v="15"/>
    <s v="Negative"/>
    <x v="1"/>
    <x v="1"/>
    <n v="0"/>
  </r>
  <r>
    <s v="DataDear Theatre GBP"/>
    <s v="353"/>
    <x v="22"/>
    <x v="3"/>
    <s v="EXP"/>
    <s v="Expense"/>
    <s v="Marketing &gt; Print Expenses"/>
    <x v="0"/>
    <x v="2"/>
    <x v="4"/>
    <s v="Actual"/>
    <s v="GBP"/>
    <n v="0"/>
    <s v="GBP"/>
    <n v="0"/>
    <n v="15"/>
    <s v="Negative"/>
    <x v="1"/>
    <x v="1"/>
    <n v="0"/>
  </r>
  <r>
    <s v="DataDear Theatre GBP"/>
    <s v="353"/>
    <x v="22"/>
    <x v="3"/>
    <s v="EXP"/>
    <s v="Expense"/>
    <s v="Marketing &gt; Print Expenses"/>
    <x v="0"/>
    <x v="5"/>
    <x v="4"/>
    <s v="Actual"/>
    <s v="GBP"/>
    <n v="0"/>
    <s v="GBP"/>
    <n v="0"/>
    <n v="15"/>
    <s v="Negative"/>
    <x v="1"/>
    <x v="1"/>
    <n v="0"/>
  </r>
  <r>
    <s v="DataDear Theatre GBP"/>
    <s v="353"/>
    <x v="22"/>
    <x v="3"/>
    <s v="EXP"/>
    <s v="Expense"/>
    <s v="Marketing &gt; Print Expenses"/>
    <x v="1"/>
    <x v="3"/>
    <x v="4"/>
    <s v="Actual"/>
    <s v="GBP"/>
    <n v="0"/>
    <s v="GBP"/>
    <n v="0"/>
    <n v="15"/>
    <s v="Negative"/>
    <x v="1"/>
    <x v="1"/>
    <n v="0"/>
  </r>
  <r>
    <s v="DataDear Theatre GBP"/>
    <s v="351"/>
    <x v="23"/>
    <x v="3"/>
    <s v="EXP"/>
    <s v="Expense"/>
    <s v="Marketing &gt; Google Adwords Expenses"/>
    <x v="0"/>
    <x v="0"/>
    <x v="4"/>
    <s v="Actual"/>
    <s v="GBP"/>
    <n v="250"/>
    <s v="GBP"/>
    <n v="250"/>
    <n v="16"/>
    <s v="Negative"/>
    <x v="1"/>
    <x v="1"/>
    <n v="-250"/>
  </r>
  <r>
    <s v="DataDear Theatre GBP"/>
    <s v="351"/>
    <x v="23"/>
    <x v="3"/>
    <s v="EXP"/>
    <s v="Expense"/>
    <s v="Marketing &gt; Google Adwords Expenses"/>
    <x v="0"/>
    <x v="1"/>
    <x v="4"/>
    <s v="Actual"/>
    <s v="GBP"/>
    <n v="0"/>
    <s v="GBP"/>
    <n v="0"/>
    <n v="16"/>
    <s v="Negative"/>
    <x v="1"/>
    <x v="1"/>
    <n v="0"/>
  </r>
  <r>
    <s v="DataDear Theatre GBP"/>
    <s v="351"/>
    <x v="23"/>
    <x v="3"/>
    <s v="EXP"/>
    <s v="Expense"/>
    <s v="Marketing &gt; Google Adwords Expenses"/>
    <x v="0"/>
    <x v="4"/>
    <x v="4"/>
    <s v="Actual"/>
    <s v="GBP"/>
    <n v="0"/>
    <s v="GBP"/>
    <n v="0"/>
    <n v="16"/>
    <s v="Negative"/>
    <x v="1"/>
    <x v="1"/>
    <n v="0"/>
  </r>
  <r>
    <s v="DataDear Theatre GBP"/>
    <s v="351"/>
    <x v="23"/>
    <x v="3"/>
    <s v="EXP"/>
    <s v="Expense"/>
    <s v="Marketing &gt; Google Adwords Expenses"/>
    <x v="0"/>
    <x v="2"/>
    <x v="4"/>
    <s v="Actual"/>
    <s v="GBP"/>
    <n v="0"/>
    <s v="GBP"/>
    <n v="0"/>
    <n v="16"/>
    <s v="Negative"/>
    <x v="1"/>
    <x v="1"/>
    <n v="0"/>
  </r>
  <r>
    <s v="DataDear Theatre GBP"/>
    <s v="351"/>
    <x v="23"/>
    <x v="3"/>
    <s v="EXP"/>
    <s v="Expense"/>
    <s v="Marketing &gt; Google Adwords Expenses"/>
    <x v="0"/>
    <x v="5"/>
    <x v="4"/>
    <s v="Actual"/>
    <s v="GBP"/>
    <n v="0"/>
    <s v="GBP"/>
    <n v="0"/>
    <n v="16"/>
    <s v="Negative"/>
    <x v="1"/>
    <x v="1"/>
    <n v="0"/>
  </r>
  <r>
    <s v="DataDear Theatre GBP"/>
    <s v="351"/>
    <x v="23"/>
    <x v="3"/>
    <s v="EXP"/>
    <s v="Expense"/>
    <s v="Marketing &gt; Google Adwords Expenses"/>
    <x v="1"/>
    <x v="3"/>
    <x v="4"/>
    <s v="Actual"/>
    <s v="GBP"/>
    <n v="0"/>
    <s v="GBP"/>
    <n v="0"/>
    <n v="16"/>
    <s v="Negative"/>
    <x v="1"/>
    <x v="1"/>
    <n v="0"/>
  </r>
  <r>
    <s v="DataDear Theatre GBP"/>
    <s v="482"/>
    <x v="30"/>
    <x v="1"/>
    <s v="EXP"/>
    <s v=""/>
    <s v="Pensions Costs"/>
    <x v="0"/>
    <x v="0"/>
    <x v="4"/>
    <s v="Actual"/>
    <s v="GBP"/>
    <n v="0"/>
    <s v="GBP"/>
    <n v="0"/>
    <n v="28"/>
    <s v="Negative"/>
    <x v="1"/>
    <x v="1"/>
    <n v="0"/>
  </r>
  <r>
    <s v="DataDear Theatre GBP"/>
    <s v="482"/>
    <x v="30"/>
    <x v="1"/>
    <s v="EXP"/>
    <s v=""/>
    <s v="Pensions Costs"/>
    <x v="0"/>
    <x v="1"/>
    <x v="4"/>
    <s v="Actual"/>
    <s v="GBP"/>
    <n v="0"/>
    <s v="GBP"/>
    <n v="0"/>
    <n v="28"/>
    <s v="Negative"/>
    <x v="1"/>
    <x v="1"/>
    <n v="0"/>
  </r>
  <r>
    <s v="DataDear Theatre GBP"/>
    <s v="482"/>
    <x v="30"/>
    <x v="1"/>
    <s v="EXP"/>
    <s v=""/>
    <s v="Pensions Costs"/>
    <x v="0"/>
    <x v="4"/>
    <x v="4"/>
    <s v="Actual"/>
    <s v="GBP"/>
    <n v="0"/>
    <s v="GBP"/>
    <n v="0"/>
    <n v="28"/>
    <s v="Negative"/>
    <x v="1"/>
    <x v="1"/>
    <n v="0"/>
  </r>
  <r>
    <s v="DataDear Theatre GBP"/>
    <s v="482"/>
    <x v="30"/>
    <x v="1"/>
    <s v="EXP"/>
    <s v=""/>
    <s v="Pensions Costs"/>
    <x v="0"/>
    <x v="2"/>
    <x v="4"/>
    <s v="Actual"/>
    <s v="GBP"/>
    <n v="0"/>
    <s v="GBP"/>
    <n v="0"/>
    <n v="28"/>
    <s v="Negative"/>
    <x v="1"/>
    <x v="1"/>
    <n v="0"/>
  </r>
  <r>
    <s v="DataDear Theatre GBP"/>
    <s v="482"/>
    <x v="30"/>
    <x v="1"/>
    <s v="EXP"/>
    <s v=""/>
    <s v="Pensions Costs"/>
    <x v="0"/>
    <x v="5"/>
    <x v="4"/>
    <s v="Actual"/>
    <s v="GBP"/>
    <n v="0"/>
    <s v="GBP"/>
    <n v="0"/>
    <n v="28"/>
    <s v="Negative"/>
    <x v="1"/>
    <x v="1"/>
    <n v="0"/>
  </r>
  <r>
    <s v="DataDear Theatre GBP"/>
    <s v="482"/>
    <x v="30"/>
    <x v="1"/>
    <s v="EXP"/>
    <s v=""/>
    <s v="Pensions Costs"/>
    <x v="1"/>
    <x v="3"/>
    <x v="4"/>
    <s v="Actual"/>
    <s v="GBP"/>
    <n v="73.87"/>
    <s v="GBP"/>
    <n v="73.87"/>
    <n v="28"/>
    <s v="Negative"/>
    <x v="1"/>
    <x v="1"/>
    <n v="-73.87"/>
  </r>
  <r>
    <s v="DataDear Theatre GBP"/>
    <s v="352"/>
    <x v="24"/>
    <x v="3"/>
    <s v="EXP"/>
    <s v="Expense"/>
    <s v="Marketing &gt; Print Expenses"/>
    <x v="0"/>
    <x v="0"/>
    <x v="4"/>
    <s v="Actual"/>
    <s v="GBP"/>
    <n v="41.67"/>
    <s v="GBP"/>
    <n v="41.67"/>
    <n v="17"/>
    <s v="Negative"/>
    <x v="1"/>
    <x v="1"/>
    <n v="-41.67"/>
  </r>
  <r>
    <s v="DataDear Theatre GBP"/>
    <s v="352"/>
    <x v="24"/>
    <x v="3"/>
    <s v="EXP"/>
    <s v="Expense"/>
    <s v="Marketing &gt; Print Expenses"/>
    <x v="0"/>
    <x v="1"/>
    <x v="4"/>
    <s v="Actual"/>
    <s v="GBP"/>
    <n v="0"/>
    <s v="GBP"/>
    <n v="0"/>
    <n v="17"/>
    <s v="Negative"/>
    <x v="1"/>
    <x v="1"/>
    <n v="0"/>
  </r>
  <r>
    <s v="DataDear Theatre GBP"/>
    <s v="352"/>
    <x v="24"/>
    <x v="3"/>
    <s v="EXP"/>
    <s v="Expense"/>
    <s v="Marketing &gt; Print Expenses"/>
    <x v="0"/>
    <x v="4"/>
    <x v="4"/>
    <s v="Actual"/>
    <s v="GBP"/>
    <n v="0"/>
    <s v="GBP"/>
    <n v="0"/>
    <n v="17"/>
    <s v="Negative"/>
    <x v="1"/>
    <x v="1"/>
    <n v="0"/>
  </r>
  <r>
    <s v="DataDear Theatre GBP"/>
    <s v="352"/>
    <x v="24"/>
    <x v="3"/>
    <s v="EXP"/>
    <s v="Expense"/>
    <s v="Marketing &gt; Print Expenses"/>
    <x v="0"/>
    <x v="2"/>
    <x v="4"/>
    <s v="Actual"/>
    <s v="GBP"/>
    <n v="0"/>
    <s v="GBP"/>
    <n v="0"/>
    <n v="17"/>
    <s v="Negative"/>
    <x v="1"/>
    <x v="1"/>
    <n v="0"/>
  </r>
  <r>
    <s v="DataDear Theatre GBP"/>
    <s v="352"/>
    <x v="24"/>
    <x v="3"/>
    <s v="EXP"/>
    <s v="Expense"/>
    <s v="Marketing &gt; Print Expenses"/>
    <x v="0"/>
    <x v="5"/>
    <x v="4"/>
    <s v="Actual"/>
    <s v="GBP"/>
    <n v="0"/>
    <s v="GBP"/>
    <n v="0"/>
    <n v="17"/>
    <s v="Negative"/>
    <x v="1"/>
    <x v="1"/>
    <n v="0"/>
  </r>
  <r>
    <s v="DataDear Theatre GBP"/>
    <s v="352"/>
    <x v="24"/>
    <x v="3"/>
    <s v="EXP"/>
    <s v="Expense"/>
    <s v="Marketing &gt; Print Expenses"/>
    <x v="1"/>
    <x v="3"/>
    <x v="4"/>
    <s v="Actual"/>
    <s v="GBP"/>
    <n v="0"/>
    <s v="GBP"/>
    <n v="0"/>
    <n v="17"/>
    <s v="Negative"/>
    <x v="1"/>
    <x v="1"/>
    <n v="0"/>
  </r>
  <r>
    <s v="DataDear Theatre GBP"/>
    <s v="354"/>
    <x v="25"/>
    <x v="3"/>
    <s v="EXP"/>
    <s v="Expense"/>
    <s v="Marketing &gt; Print Expenses"/>
    <x v="0"/>
    <x v="0"/>
    <x v="4"/>
    <s v="Actual"/>
    <s v="GBP"/>
    <n v="166.67"/>
    <s v="GBP"/>
    <n v="166.67"/>
    <n v="18"/>
    <s v="Negative"/>
    <x v="1"/>
    <x v="1"/>
    <n v="-166.67"/>
  </r>
  <r>
    <s v="DataDear Theatre GBP"/>
    <s v="354"/>
    <x v="25"/>
    <x v="3"/>
    <s v="EXP"/>
    <s v="Expense"/>
    <s v="Marketing &gt; Print Expenses"/>
    <x v="0"/>
    <x v="1"/>
    <x v="4"/>
    <s v="Actual"/>
    <s v="GBP"/>
    <n v="0"/>
    <s v="GBP"/>
    <n v="0"/>
    <n v="18"/>
    <s v="Negative"/>
    <x v="1"/>
    <x v="1"/>
    <n v="0"/>
  </r>
  <r>
    <s v="DataDear Theatre GBP"/>
    <s v="354"/>
    <x v="25"/>
    <x v="3"/>
    <s v="EXP"/>
    <s v="Expense"/>
    <s v="Marketing &gt; Print Expenses"/>
    <x v="0"/>
    <x v="4"/>
    <x v="4"/>
    <s v="Actual"/>
    <s v="GBP"/>
    <n v="0"/>
    <s v="GBP"/>
    <n v="0"/>
    <n v="18"/>
    <s v="Negative"/>
    <x v="1"/>
    <x v="1"/>
    <n v="0"/>
  </r>
  <r>
    <s v="DataDear Theatre GBP"/>
    <s v="354"/>
    <x v="25"/>
    <x v="3"/>
    <s v="EXP"/>
    <s v="Expense"/>
    <s v="Marketing &gt; Print Expenses"/>
    <x v="0"/>
    <x v="2"/>
    <x v="4"/>
    <s v="Actual"/>
    <s v="GBP"/>
    <n v="0"/>
    <s v="GBP"/>
    <n v="0"/>
    <n v="18"/>
    <s v="Negative"/>
    <x v="1"/>
    <x v="1"/>
    <n v="0"/>
  </r>
  <r>
    <s v="DataDear Theatre GBP"/>
    <s v="354"/>
    <x v="25"/>
    <x v="3"/>
    <s v="EXP"/>
    <s v="Expense"/>
    <s v="Marketing &gt; Print Expenses"/>
    <x v="0"/>
    <x v="5"/>
    <x v="4"/>
    <s v="Actual"/>
    <s v="GBP"/>
    <n v="0"/>
    <s v="GBP"/>
    <n v="0"/>
    <n v="18"/>
    <s v="Negative"/>
    <x v="1"/>
    <x v="1"/>
    <n v="0"/>
  </r>
  <r>
    <s v="DataDear Theatre GBP"/>
    <s v="354"/>
    <x v="25"/>
    <x v="3"/>
    <s v="EXP"/>
    <s v="Expense"/>
    <s v="Marketing &gt; Print Expenses"/>
    <x v="1"/>
    <x v="3"/>
    <x v="4"/>
    <s v="Actual"/>
    <s v="GBP"/>
    <n v="0"/>
    <s v="GBP"/>
    <n v="0"/>
    <n v="18"/>
    <s v="Negative"/>
    <x v="1"/>
    <x v="1"/>
    <n v="0"/>
  </r>
  <r>
    <s v="DataDear Theatre GBP"/>
    <s v="477"/>
    <x v="31"/>
    <x v="1"/>
    <s v="EXP"/>
    <s v=""/>
    <s v="Salaries"/>
    <x v="0"/>
    <x v="0"/>
    <x v="4"/>
    <s v="Actual"/>
    <s v="GBP"/>
    <n v="0"/>
    <s v="GBP"/>
    <n v="0"/>
    <n v="30"/>
    <s v="Negative"/>
    <x v="1"/>
    <x v="1"/>
    <n v="0"/>
  </r>
  <r>
    <s v="DataDear Theatre GBP"/>
    <s v="477"/>
    <x v="31"/>
    <x v="1"/>
    <s v="EXP"/>
    <s v=""/>
    <s v="Salaries"/>
    <x v="0"/>
    <x v="1"/>
    <x v="4"/>
    <s v="Actual"/>
    <s v="GBP"/>
    <n v="0"/>
    <s v="GBP"/>
    <n v="0"/>
    <n v="30"/>
    <s v="Negative"/>
    <x v="1"/>
    <x v="1"/>
    <n v="0"/>
  </r>
  <r>
    <s v="DataDear Theatre GBP"/>
    <s v="477"/>
    <x v="31"/>
    <x v="1"/>
    <s v="EXP"/>
    <s v=""/>
    <s v="Salaries"/>
    <x v="0"/>
    <x v="4"/>
    <x v="4"/>
    <s v="Actual"/>
    <s v="GBP"/>
    <n v="0"/>
    <s v="GBP"/>
    <n v="0"/>
    <n v="30"/>
    <s v="Negative"/>
    <x v="1"/>
    <x v="1"/>
    <n v="0"/>
  </r>
  <r>
    <s v="DataDear Theatre GBP"/>
    <s v="477"/>
    <x v="31"/>
    <x v="1"/>
    <s v="EXP"/>
    <s v=""/>
    <s v="Salaries"/>
    <x v="0"/>
    <x v="2"/>
    <x v="4"/>
    <s v="Actual"/>
    <s v="GBP"/>
    <n v="0"/>
    <s v="GBP"/>
    <n v="0"/>
    <n v="30"/>
    <s v="Negative"/>
    <x v="1"/>
    <x v="1"/>
    <n v="0"/>
  </r>
  <r>
    <s v="DataDear Theatre GBP"/>
    <s v="477"/>
    <x v="31"/>
    <x v="1"/>
    <s v="EXP"/>
    <s v=""/>
    <s v="Salaries"/>
    <x v="0"/>
    <x v="5"/>
    <x v="4"/>
    <s v="Actual"/>
    <s v="GBP"/>
    <n v="0"/>
    <s v="GBP"/>
    <n v="0"/>
    <n v="30"/>
    <s v="Negative"/>
    <x v="1"/>
    <x v="1"/>
    <n v="0"/>
  </r>
  <r>
    <s v="DataDear Theatre GBP"/>
    <s v="477"/>
    <x v="31"/>
    <x v="1"/>
    <s v="EXP"/>
    <s v=""/>
    <s v="Salaries"/>
    <x v="1"/>
    <x v="3"/>
    <x v="4"/>
    <s v="Actual"/>
    <s v="GBP"/>
    <n v="2462.12"/>
    <s v="GBP"/>
    <n v="2462.12"/>
    <n v="30"/>
    <s v="Negative"/>
    <x v="1"/>
    <x v="1"/>
    <n v="-2462.12"/>
  </r>
  <r>
    <s v="DataDear Theatre GBP"/>
    <s v="350"/>
    <x v="26"/>
    <x v="3"/>
    <s v="EXP"/>
    <s v="Expense"/>
    <s v="Marketing &gt; Social Media Expense"/>
    <x v="0"/>
    <x v="0"/>
    <x v="4"/>
    <s v="Actual"/>
    <s v="GBP"/>
    <n v="125"/>
    <s v="GBP"/>
    <n v="125"/>
    <n v="19"/>
    <s v="Negative"/>
    <x v="1"/>
    <x v="1"/>
    <n v="-125"/>
  </r>
  <r>
    <s v="DataDear Theatre GBP"/>
    <s v="350"/>
    <x v="26"/>
    <x v="3"/>
    <s v="EXP"/>
    <s v="Expense"/>
    <s v="Marketing &gt; Social Media Expense"/>
    <x v="0"/>
    <x v="1"/>
    <x v="4"/>
    <s v="Actual"/>
    <s v="GBP"/>
    <n v="0"/>
    <s v="GBP"/>
    <n v="0"/>
    <n v="19"/>
    <s v="Negative"/>
    <x v="1"/>
    <x v="1"/>
    <n v="0"/>
  </r>
  <r>
    <s v="DataDear Theatre GBP"/>
    <s v="350"/>
    <x v="26"/>
    <x v="3"/>
    <s v="EXP"/>
    <s v="Expense"/>
    <s v="Marketing &gt; Social Media Expense"/>
    <x v="0"/>
    <x v="4"/>
    <x v="4"/>
    <s v="Actual"/>
    <s v="GBP"/>
    <n v="0"/>
    <s v="GBP"/>
    <n v="0"/>
    <n v="19"/>
    <s v="Negative"/>
    <x v="1"/>
    <x v="1"/>
    <n v="0"/>
  </r>
  <r>
    <s v="DataDear Theatre GBP"/>
    <s v="350"/>
    <x v="26"/>
    <x v="3"/>
    <s v="EXP"/>
    <s v="Expense"/>
    <s v="Marketing &gt; Social Media Expense"/>
    <x v="0"/>
    <x v="2"/>
    <x v="4"/>
    <s v="Actual"/>
    <s v="GBP"/>
    <n v="0"/>
    <s v="GBP"/>
    <n v="0"/>
    <n v="19"/>
    <s v="Negative"/>
    <x v="1"/>
    <x v="1"/>
    <n v="0"/>
  </r>
  <r>
    <s v="DataDear Theatre GBP"/>
    <s v="350"/>
    <x v="26"/>
    <x v="3"/>
    <s v="EXP"/>
    <s v="Expense"/>
    <s v="Marketing &gt; Social Media Expense"/>
    <x v="0"/>
    <x v="5"/>
    <x v="4"/>
    <s v="Actual"/>
    <s v="GBP"/>
    <n v="0"/>
    <s v="GBP"/>
    <n v="0"/>
    <n v="19"/>
    <s v="Negative"/>
    <x v="1"/>
    <x v="1"/>
    <n v="0"/>
  </r>
  <r>
    <s v="DataDear Theatre GBP"/>
    <s v="350"/>
    <x v="26"/>
    <x v="3"/>
    <s v="EXP"/>
    <s v="Expense"/>
    <s v="Marketing &gt; Social Media Expense"/>
    <x v="1"/>
    <x v="3"/>
    <x v="4"/>
    <s v="Actual"/>
    <s v="GBP"/>
    <n v="0"/>
    <s v="GBP"/>
    <n v="0"/>
    <n v="19"/>
    <s v="Negative"/>
    <x v="1"/>
    <x v="1"/>
    <n v="0"/>
  </r>
  <r>
    <s v="DataDear Theatre GBP"/>
    <s v="489"/>
    <x v="27"/>
    <x v="1"/>
    <s v="EXP"/>
    <s v=""/>
    <s v="Office Expenses &gt; Telephone &amp; Internet"/>
    <x v="0"/>
    <x v="0"/>
    <x v="4"/>
    <s v="Actual"/>
    <s v="GBP"/>
    <n v="0"/>
    <s v="GBP"/>
    <n v="0"/>
    <n v="31"/>
    <s v="Negative"/>
    <x v="1"/>
    <x v="1"/>
    <n v="0"/>
  </r>
  <r>
    <s v="DataDear Theatre GBP"/>
    <s v="489"/>
    <x v="27"/>
    <x v="1"/>
    <s v="EXP"/>
    <s v=""/>
    <s v="Office Expenses &gt; Telephone &amp; Internet"/>
    <x v="0"/>
    <x v="1"/>
    <x v="4"/>
    <s v="Actual"/>
    <s v="GBP"/>
    <n v="0"/>
    <s v="GBP"/>
    <n v="0"/>
    <n v="31"/>
    <s v="Negative"/>
    <x v="1"/>
    <x v="1"/>
    <n v="0"/>
  </r>
  <r>
    <s v="DataDear Theatre GBP"/>
    <s v="489"/>
    <x v="27"/>
    <x v="1"/>
    <s v="EXP"/>
    <s v=""/>
    <s v="Office Expenses &gt; Telephone &amp; Internet"/>
    <x v="0"/>
    <x v="4"/>
    <x v="4"/>
    <s v="Actual"/>
    <s v="GBP"/>
    <n v="0"/>
    <s v="GBP"/>
    <n v="0"/>
    <n v="31"/>
    <s v="Negative"/>
    <x v="1"/>
    <x v="1"/>
    <n v="0"/>
  </r>
  <r>
    <s v="DataDear Theatre GBP"/>
    <s v="489"/>
    <x v="27"/>
    <x v="1"/>
    <s v="EXP"/>
    <s v=""/>
    <s v="Office Expenses &gt; Telephone &amp; Internet"/>
    <x v="0"/>
    <x v="2"/>
    <x v="4"/>
    <s v="Actual"/>
    <s v="GBP"/>
    <n v="0"/>
    <s v="GBP"/>
    <n v="0"/>
    <n v="31"/>
    <s v="Negative"/>
    <x v="1"/>
    <x v="1"/>
    <n v="0"/>
  </r>
  <r>
    <s v="DataDear Theatre GBP"/>
    <s v="489"/>
    <x v="27"/>
    <x v="1"/>
    <s v="EXP"/>
    <s v=""/>
    <s v="Office Expenses &gt; Telephone &amp; Internet"/>
    <x v="0"/>
    <x v="5"/>
    <x v="4"/>
    <s v="Actual"/>
    <s v="GBP"/>
    <n v="0"/>
    <s v="GBP"/>
    <n v="0"/>
    <n v="31"/>
    <s v="Negative"/>
    <x v="1"/>
    <x v="1"/>
    <n v="0"/>
  </r>
  <r>
    <s v="DataDear Theatre GBP"/>
    <s v="489"/>
    <x v="27"/>
    <x v="1"/>
    <s v="EXP"/>
    <s v=""/>
    <s v="Office Expenses &gt; Telephone &amp; Internet"/>
    <x v="1"/>
    <x v="3"/>
    <x v="4"/>
    <s v="Actual"/>
    <s v="GBP"/>
    <n v="66.67"/>
    <s v="GBP"/>
    <n v="66.67"/>
    <n v="31"/>
    <s v="Negative"/>
    <x v="1"/>
    <x v="1"/>
    <n v="-66.67"/>
  </r>
  <r>
    <s v="DataDear Theatre GBP"/>
    <s v="490"/>
    <x v="28"/>
    <x v="1"/>
    <s v="EXP"/>
    <s v="Expense"/>
    <s v="Office Expenses &gt; Use of home"/>
    <x v="0"/>
    <x v="0"/>
    <x v="4"/>
    <s v="Actual"/>
    <s v="GBP"/>
    <n v="0"/>
    <s v="GBP"/>
    <n v="0"/>
    <n v="32"/>
    <s v="Negative"/>
    <x v="1"/>
    <x v="1"/>
    <n v="0"/>
  </r>
  <r>
    <s v="DataDear Theatre GBP"/>
    <s v="490"/>
    <x v="28"/>
    <x v="1"/>
    <s v="EXP"/>
    <s v="Expense"/>
    <s v="Office Expenses &gt; Use of home"/>
    <x v="0"/>
    <x v="1"/>
    <x v="4"/>
    <s v="Actual"/>
    <s v="GBP"/>
    <n v="0"/>
    <s v="GBP"/>
    <n v="0"/>
    <n v="32"/>
    <s v="Negative"/>
    <x v="1"/>
    <x v="1"/>
    <n v="0"/>
  </r>
  <r>
    <s v="DataDear Theatre GBP"/>
    <s v="490"/>
    <x v="28"/>
    <x v="1"/>
    <s v="EXP"/>
    <s v="Expense"/>
    <s v="Office Expenses &gt; Use of home"/>
    <x v="0"/>
    <x v="4"/>
    <x v="4"/>
    <s v="Actual"/>
    <s v="GBP"/>
    <n v="0"/>
    <s v="GBP"/>
    <n v="0"/>
    <n v="32"/>
    <s v="Negative"/>
    <x v="1"/>
    <x v="1"/>
    <n v="0"/>
  </r>
  <r>
    <s v="DataDear Theatre GBP"/>
    <s v="490"/>
    <x v="28"/>
    <x v="1"/>
    <s v="EXP"/>
    <s v="Expense"/>
    <s v="Office Expenses &gt; Use of home"/>
    <x v="0"/>
    <x v="2"/>
    <x v="4"/>
    <s v="Actual"/>
    <s v="GBP"/>
    <n v="0"/>
    <s v="GBP"/>
    <n v="0"/>
    <n v="32"/>
    <s v="Negative"/>
    <x v="1"/>
    <x v="1"/>
    <n v="0"/>
  </r>
  <r>
    <s v="DataDear Theatre GBP"/>
    <s v="490"/>
    <x v="28"/>
    <x v="1"/>
    <s v="EXP"/>
    <s v="Expense"/>
    <s v="Office Expenses &gt; Use of home"/>
    <x v="0"/>
    <x v="5"/>
    <x v="4"/>
    <s v="Actual"/>
    <s v="GBP"/>
    <n v="0"/>
    <s v="GBP"/>
    <n v="0"/>
    <n v="32"/>
    <s v="Negative"/>
    <x v="1"/>
    <x v="1"/>
    <n v="0"/>
  </r>
  <r>
    <s v="DataDear Theatre GBP"/>
    <s v="490"/>
    <x v="28"/>
    <x v="1"/>
    <s v="EXP"/>
    <s v="Expense"/>
    <s v="Office Expenses &gt; Use of home"/>
    <x v="1"/>
    <x v="3"/>
    <x v="4"/>
    <s v="Actual"/>
    <s v="GBP"/>
    <n v="50"/>
    <s v="GBP"/>
    <n v="50"/>
    <n v="32"/>
    <s v="Negative"/>
    <x v="1"/>
    <x v="1"/>
    <n v="-50"/>
  </r>
  <r>
    <s v="DataDear Theatre GBP"/>
    <s v="201"/>
    <x v="0"/>
    <x v="0"/>
    <s v="REV.TUR.SAL"/>
    <s v="Sales revenue"/>
    <s v="Sales &gt; Sales from Agents"/>
    <x v="1"/>
    <x v="3"/>
    <x v="5"/>
    <s v="Actual"/>
    <s v="GBP"/>
    <n v="4450"/>
    <s v="GBP"/>
    <n v="4450"/>
    <n v="3"/>
    <s v="Positive"/>
    <x v="0"/>
    <x v="0"/>
    <n v="4450"/>
  </r>
  <r>
    <s v="DataDear Theatre GBP"/>
    <s v="202"/>
    <x v="1"/>
    <x v="0"/>
    <s v="REV"/>
    <s v="Revenue"/>
    <s v="Sales &gt; Sales from Booking Office"/>
    <x v="1"/>
    <x v="3"/>
    <x v="5"/>
    <s v="Actual"/>
    <s v="GBP"/>
    <n v="200"/>
    <s v="GBP"/>
    <n v="200"/>
    <n v="4"/>
    <s v="Positive"/>
    <x v="0"/>
    <x v="0"/>
    <n v="200"/>
  </r>
  <r>
    <s v="DataDear Theatre GBP"/>
    <s v="201"/>
    <x v="0"/>
    <x v="0"/>
    <s v="REV.TUR.SAL"/>
    <s v="Sales revenue"/>
    <s v="Sales &gt; Sales from Agents"/>
    <x v="0"/>
    <x v="2"/>
    <x v="6"/>
    <s v="Actual"/>
    <s v="GBP"/>
    <n v="279.17"/>
    <s v="GBP"/>
    <n v="279.17"/>
    <n v="3"/>
    <s v="Positive"/>
    <x v="0"/>
    <x v="0"/>
    <n v="279.17"/>
  </r>
  <r>
    <s v="DataDear Theatre GBP"/>
    <s v="201"/>
    <x v="0"/>
    <x v="0"/>
    <s v="REV.TUR.SAL"/>
    <s v="Sales revenue"/>
    <s v="Sales &gt; Sales from Agents"/>
    <x v="1"/>
    <x v="3"/>
    <x v="6"/>
    <s v="Actual"/>
    <s v="GBP"/>
    <n v="0"/>
    <s v="GBP"/>
    <n v="0"/>
    <n v="3"/>
    <s v="Positive"/>
    <x v="0"/>
    <x v="0"/>
    <n v="0"/>
  </r>
  <r>
    <s v="DataDear Theatre GBP"/>
    <s v="202"/>
    <x v="1"/>
    <x v="0"/>
    <s v="REV"/>
    <s v="Revenue"/>
    <s v="Sales &gt; Sales from Booking Office"/>
    <x v="0"/>
    <x v="2"/>
    <x v="6"/>
    <s v="Actual"/>
    <s v="GBP"/>
    <n v="0"/>
    <s v="GBP"/>
    <n v="0"/>
    <n v="4"/>
    <s v="Positive"/>
    <x v="0"/>
    <x v="0"/>
    <n v="0"/>
  </r>
  <r>
    <s v="DataDear Theatre GBP"/>
    <s v="202"/>
    <x v="1"/>
    <x v="0"/>
    <s v="REV"/>
    <s v="Revenue"/>
    <s v="Sales &gt; Sales from Booking Office"/>
    <x v="1"/>
    <x v="3"/>
    <x v="6"/>
    <s v="Actual"/>
    <s v="GBP"/>
    <n v="4750"/>
    <s v="GBP"/>
    <n v="4750"/>
    <n v="4"/>
    <s v="Positive"/>
    <x v="0"/>
    <x v="0"/>
    <n v="4750"/>
  </r>
  <r>
    <s v="DataDear Theatre GBP"/>
    <s v="200"/>
    <x v="2"/>
    <x v="0"/>
    <s v="REV"/>
    <s v="Revenue"/>
    <s v="Sales &gt; Sales from Website"/>
    <x v="0"/>
    <x v="2"/>
    <x v="6"/>
    <s v="Actual"/>
    <s v="GBP"/>
    <n v="0"/>
    <s v="GBP"/>
    <n v="0"/>
    <n v="5"/>
    <s v="Positive"/>
    <x v="0"/>
    <x v="0"/>
    <n v="0"/>
  </r>
  <r>
    <s v="DataDear Theatre GBP"/>
    <s v="200"/>
    <x v="2"/>
    <x v="0"/>
    <s v="REV"/>
    <s v="Revenue"/>
    <s v="Sales &gt; Sales from Website"/>
    <x v="1"/>
    <x v="3"/>
    <x v="6"/>
    <s v="Actual"/>
    <s v="GBP"/>
    <n v="700"/>
    <s v="GBP"/>
    <n v="700"/>
    <n v="5"/>
    <s v="Positive"/>
    <x v="0"/>
    <x v="0"/>
    <n v="700"/>
  </r>
  <r>
    <s v="DataDear Theatre GBP"/>
    <s v="201"/>
    <x v="0"/>
    <x v="0"/>
    <s v="REV.TUR.SAL"/>
    <s v="Sales revenue"/>
    <s v="Sales &gt; Sales from Agents"/>
    <x v="1"/>
    <x v="3"/>
    <x v="7"/>
    <s v="Actual"/>
    <s v="GBP"/>
    <n v="24450"/>
    <s v="GBP"/>
    <n v="24450"/>
    <n v="3"/>
    <s v="Positive"/>
    <x v="0"/>
    <x v="0"/>
    <n v="244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5999136-8F95-4A4F-A25F-919170C9D7B3}" name="PivotTable1" cacheId="1" applyNumberFormats="0" applyBorderFormats="0" applyFontFormats="0" applyPatternFormats="0" applyAlignmentFormats="0" applyWidthHeightFormats="1" dataCaption="Values" updatedVersion="6" minRefreshableVersion="3" itemPrintTitles="1" createdVersion="6" indent="0" compact="0" compactData="0" gridDropZones="1" multipleFieldFilters="0">
  <location ref="B9:L46" firstHeaderRow="1" firstDataRow="2" firstDataCol="2"/>
  <pivotFields count="20">
    <pivotField compact="0" outline="0" showAll="0"/>
    <pivotField compact="0" outline="0" showAll="0"/>
    <pivotField axis="axisRow" compact="0" outline="0" showAll="0">
      <items count="33">
        <item x="19"/>
        <item x="0"/>
        <item x="1"/>
        <item x="2"/>
        <item x="3"/>
        <item x="4"/>
        <item x="5"/>
        <item x="6"/>
        <item x="7"/>
        <item x="8"/>
        <item x="9"/>
        <item x="10"/>
        <item x="11"/>
        <item x="12"/>
        <item x="13"/>
        <item x="14"/>
        <item x="15"/>
        <item x="16"/>
        <item x="17"/>
        <item x="18"/>
        <item x="20"/>
        <item x="21"/>
        <item x="22"/>
        <item x="23"/>
        <item x="24"/>
        <item x="25"/>
        <item x="26"/>
        <item x="27"/>
        <item x="28"/>
        <item x="29"/>
        <item x="30"/>
        <item x="31"/>
        <item t="default"/>
      </items>
    </pivotField>
    <pivotField compact="0" outline="0" showAll="0">
      <items count="5">
        <item x="2"/>
        <item x="3"/>
        <item x="1"/>
        <item x="0"/>
        <item t="default"/>
      </items>
    </pivotField>
    <pivotField compact="0" outline="0" showAll="0"/>
    <pivotField compact="0" outline="0" showAll="0"/>
    <pivotField compact="0" outline="0" showAll="0"/>
    <pivotField compact="0" outline="0" showAll="0">
      <items count="3">
        <item x="0"/>
        <item x="1"/>
        <item t="default"/>
      </items>
    </pivotField>
    <pivotField compact="0" outline="0" showAll="0">
      <items count="7">
        <item x="1"/>
        <item x="5"/>
        <item x="4"/>
        <item x="3"/>
        <item x="2"/>
        <item x="0"/>
        <item t="default"/>
      </items>
    </pivotField>
    <pivotField axis="axisCol" compact="0" outline="0" showAll="0">
      <items count="9">
        <item x="0"/>
        <item x="1"/>
        <item x="2"/>
        <item x="3"/>
        <item x="4"/>
        <item x="5"/>
        <item x="6"/>
        <item x="7"/>
        <item t="default"/>
      </items>
    </pivotField>
    <pivotField compact="0" outline="0" showAll="0"/>
    <pivotField compact="0" outline="0" showAll="0"/>
    <pivotField compact="0" numFmtId="49" outline="0" showAll="0"/>
    <pivotField compact="0" outline="0" showAll="0"/>
    <pivotField compact="0" numFmtId="49" outline="0" showAll="0"/>
    <pivotField compact="0" numFmtId="165" outline="0" subtotalTop="0" showAll="0"/>
    <pivotField compact="0" outline="0" showAll="0"/>
    <pivotField compact="0" outline="0" showAll="0">
      <items count="3">
        <item x="1"/>
        <item x="0"/>
        <item t="default"/>
      </items>
    </pivotField>
    <pivotField axis="axisRow" compact="0" outline="0" showAll="0">
      <items count="4">
        <item x="0"/>
        <item x="2"/>
        <item x="1"/>
        <item t="default"/>
      </items>
    </pivotField>
    <pivotField dataField="1" compact="0" numFmtId="166" outline="0" subtotalTop="0" showAll="0"/>
  </pivotFields>
  <rowFields count="2">
    <field x="18"/>
    <field x="2"/>
  </rowFields>
  <rowItems count="36">
    <i>
      <x/>
      <x v="1"/>
    </i>
    <i r="1">
      <x v="2"/>
    </i>
    <i r="1">
      <x v="3"/>
    </i>
    <i r="1">
      <x v="6"/>
    </i>
    <i r="1">
      <x v="7"/>
    </i>
    <i t="default">
      <x/>
    </i>
    <i>
      <x v="1"/>
      <x v="8"/>
    </i>
    <i r="1">
      <x v="9"/>
    </i>
    <i r="1">
      <x v="10"/>
    </i>
    <i r="1">
      <x v="11"/>
    </i>
    <i r="1">
      <x v="12"/>
    </i>
    <i r="1">
      <x v="13"/>
    </i>
    <i r="1">
      <x v="14"/>
    </i>
    <i r="1">
      <x v="15"/>
    </i>
    <i r="1">
      <x v="16"/>
    </i>
    <i t="default">
      <x v="1"/>
    </i>
    <i>
      <x v="2"/>
      <x/>
    </i>
    <i r="1">
      <x v="4"/>
    </i>
    <i r="1">
      <x v="5"/>
    </i>
    <i r="1">
      <x v="17"/>
    </i>
    <i r="1">
      <x v="18"/>
    </i>
    <i r="1">
      <x v="19"/>
    </i>
    <i r="1">
      <x v="20"/>
    </i>
    <i r="1">
      <x v="21"/>
    </i>
    <i r="1">
      <x v="22"/>
    </i>
    <i r="1">
      <x v="23"/>
    </i>
    <i r="1">
      <x v="24"/>
    </i>
    <i r="1">
      <x v="25"/>
    </i>
    <i r="1">
      <x v="26"/>
    </i>
    <i r="1">
      <x v="27"/>
    </i>
    <i r="1">
      <x v="28"/>
    </i>
    <i r="1">
      <x v="29"/>
    </i>
    <i r="1">
      <x v="30"/>
    </i>
    <i r="1">
      <x v="31"/>
    </i>
    <i t="default">
      <x v="2"/>
    </i>
    <i t="grand">
      <x/>
    </i>
  </rowItems>
  <colFields count="1">
    <field x="9"/>
  </colFields>
  <colItems count="9">
    <i>
      <x/>
    </i>
    <i>
      <x v="1"/>
    </i>
    <i>
      <x v="2"/>
    </i>
    <i>
      <x v="3"/>
    </i>
    <i>
      <x v="4"/>
    </i>
    <i>
      <x v="5"/>
    </i>
    <i>
      <x v="6"/>
    </i>
    <i>
      <x v="7"/>
    </i>
    <i t="grand">
      <x/>
    </i>
  </colItems>
  <dataFields count="1">
    <dataField name="Sum of Value" fld="19" baseField="0" baseItem="0"/>
  </dataFields>
  <formats count="1">
    <format dxfId="3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0A51328-E5F1-4B97-A336-BFC410A0BD3C}" name="PivotTable6" cacheId="1" applyNumberFormats="0" applyBorderFormats="0" applyFontFormats="0" applyPatternFormats="0" applyAlignmentFormats="0" applyWidthHeightFormats="1" dataCaption="Values" updatedVersion="6" minRefreshableVersion="3" rowGrandTotals="0" colGrandTotals="0" itemPrintTitles="1" createdVersion="6" indent="0" compact="0" compactData="0" gridDropZones="1" multipleFieldFilters="0" chartFormat="4">
  <location ref="AD8:AE14" firstHeaderRow="2" firstDataRow="2" firstDataCol="1" rowPageCount="2" colPageCount="1"/>
  <pivotFields count="20">
    <pivotField compact="0" outline="0" subtotalTop="0" showAll="0"/>
    <pivotField compact="0" outline="0" showAll="0"/>
    <pivotField axis="axisRow" compact="0" outline="0" showAll="0" measureFilter="1" sortType="descending">
      <items count="33">
        <item x="19"/>
        <item x="0"/>
        <item x="1"/>
        <item x="2"/>
        <item x="3"/>
        <item x="4"/>
        <item x="5"/>
        <item x="6"/>
        <item x="7"/>
        <item x="8"/>
        <item x="9"/>
        <item x="10"/>
        <item x="11"/>
        <item x="12"/>
        <item x="13"/>
        <item x="14"/>
        <item x="15"/>
        <item x="16"/>
        <item x="17"/>
        <item x="18"/>
        <item x="20"/>
        <item x="21"/>
        <item x="22"/>
        <item x="23"/>
        <item x="24"/>
        <item x="25"/>
        <item x="26"/>
        <item x="27"/>
        <item x="28"/>
        <item x="29"/>
        <item x="30"/>
        <item x="31"/>
        <item t="default"/>
      </items>
      <autoSortScope>
        <pivotArea dataOnly="0" outline="0" fieldPosition="0">
          <references count="1">
            <reference field="4294967294" count="1" selected="0">
              <x v="0"/>
            </reference>
          </references>
        </pivotArea>
      </autoSortScope>
    </pivotField>
    <pivotField compact="0" outline="0" subtotalTop="0" showAll="0"/>
    <pivotField compact="0" outline="0" subtotalTop="0" showAll="0"/>
    <pivotField compact="0" outline="0" subtotalTop="0" showAll="0"/>
    <pivotField compact="0" outline="0" subtotalTop="0" showAll="0"/>
    <pivotField compact="0" outline="0" showAll="0">
      <items count="3">
        <item x="0"/>
        <item x="1"/>
        <item t="default"/>
      </items>
    </pivotField>
    <pivotField compact="0" outline="0" showAll="0">
      <items count="7">
        <item x="1"/>
        <item x="5"/>
        <item x="4"/>
        <item x="3"/>
        <item x="2"/>
        <item x="0"/>
        <item t="default"/>
      </items>
    </pivotField>
    <pivotField axis="axisPage" compact="0" outline="0" subtotalTop="0" multipleItemSelectionAllowed="1" showAll="0">
      <items count="9">
        <item x="0"/>
        <item x="1"/>
        <item x="2"/>
        <item x="3"/>
        <item x="4"/>
        <item x="5"/>
        <item x="6"/>
        <item x="7"/>
        <item t="default"/>
      </items>
    </pivotField>
    <pivotField compact="0" outline="0" subtotalTop="0" showAll="0"/>
    <pivotField compact="0" outline="0" subtotalTop="0" showAll="0"/>
    <pivotField compact="0" numFmtId="166" outline="0" subtotalTop="0" showAll="0"/>
    <pivotField compact="0" outline="0" subtotalTop="0" showAll="0"/>
    <pivotField dataField="1" compact="0" numFmtId="166" outline="0" subtotalTop="0" showAll="0"/>
    <pivotField compact="0" numFmtId="165" outline="0" subtotalTop="0" showAll="0"/>
    <pivotField compact="0" outline="0" showAll="0"/>
    <pivotField axis="axisPage" compact="0" outline="0" showAll="0">
      <items count="3">
        <item x="1"/>
        <item x="0"/>
        <item t="default"/>
      </items>
    </pivotField>
    <pivotField compact="0" outline="0" showAll="0"/>
    <pivotField compact="0" numFmtId="43" outline="0" showAll="0"/>
  </pivotFields>
  <rowFields count="1">
    <field x="2"/>
  </rowFields>
  <rowItems count="5">
    <i>
      <x v="1"/>
    </i>
    <i>
      <x v="3"/>
    </i>
    <i>
      <x v="2"/>
    </i>
    <i>
      <x v="6"/>
    </i>
    <i>
      <x v="7"/>
    </i>
  </rowItems>
  <colItems count="1">
    <i/>
  </colItems>
  <pageFields count="2">
    <pageField fld="17" item="1" hier="-1"/>
    <pageField fld="9" hier="-1"/>
  </pageFields>
  <dataFields count="1">
    <dataField name="Sum of Group Value " fld="14" baseField="0" baseItem="0"/>
  </dataFields>
  <formats count="1">
    <format dxfId="32">
      <pivotArea outline="0" collapsedLevelsAreSubtotals="1" fieldPosition="0"/>
    </format>
  </formats>
  <chartFormats count="3">
    <chartFormat chart="2" format="5" series="1">
      <pivotArea type="data" outline="0" fieldPosition="0"/>
    </chartFormat>
    <chartFormat chart="2" format="6"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2"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B74837B-2FB7-40CA-8CA1-459FE345A00A}" name="PivotTable4" cacheId="1" applyNumberFormats="0" applyBorderFormats="0" applyFontFormats="0" applyPatternFormats="0" applyAlignmentFormats="0" applyWidthHeightFormats="1" dataCaption="Values" updatedVersion="6" minRefreshableVersion="3" rowGrandTotals="0" colGrandTotals="0" itemPrintTitles="1" createdVersion="6" indent="0" compact="0" compactData="0" gridDropZones="1" multipleFieldFilters="0" chartFormat="6">
  <location ref="AG8:AH11" firstHeaderRow="2" firstDataRow="2" firstDataCol="1" rowPageCount="1" colPageCount="1"/>
  <pivotFields count="20">
    <pivotField compact="0" outline="0" subtotalTop="0" showAll="0"/>
    <pivotField compact="0" outline="0" showAll="0"/>
    <pivotField compact="0" outline="0" showAll="0"/>
    <pivotField compact="0" outline="0" subtotalTop="0" showAll="0"/>
    <pivotField compact="0" outline="0" subtotalTop="0" showAll="0"/>
    <pivotField compact="0" outline="0" subtotalTop="0" showAll="0"/>
    <pivotField compact="0" outline="0" subtotalTop="0" showAll="0"/>
    <pivotField axis="axisRow" compact="0" outline="0" showAll="0" sortType="descending">
      <items count="3">
        <item x="1"/>
        <item x="0"/>
        <item t="default"/>
      </items>
      <autoSortScope>
        <pivotArea dataOnly="0" outline="0" fieldPosition="0">
          <references count="1">
            <reference field="4294967294" count="1" selected="0">
              <x v="0"/>
            </reference>
          </references>
        </pivotArea>
      </autoSortScope>
    </pivotField>
    <pivotField compact="0" outline="0" showAll="0">
      <items count="7">
        <item x="1"/>
        <item x="5"/>
        <item x="4"/>
        <item x="3"/>
        <item x="2"/>
        <item x="0"/>
        <item t="default"/>
      </items>
    </pivotField>
    <pivotField compact="0" outline="0" subtotalTop="0" showAll="0">
      <items count="9">
        <item x="0"/>
        <item x="1"/>
        <item x="2"/>
        <item x="3"/>
        <item x="4"/>
        <item x="5"/>
        <item x="6"/>
        <item x="7"/>
        <item t="default"/>
      </items>
    </pivotField>
    <pivotField compact="0" outline="0" subtotalTop="0" showAll="0"/>
    <pivotField compact="0" outline="0" subtotalTop="0" showAll="0"/>
    <pivotField compact="0" numFmtId="166" outline="0" subtotalTop="0" showAll="0"/>
    <pivotField compact="0" outline="0" subtotalTop="0" showAll="0"/>
    <pivotField dataField="1" compact="0" numFmtId="166" outline="0" subtotalTop="0" showAll="0"/>
    <pivotField compact="0" numFmtId="165" outline="0" subtotalTop="0" showAll="0"/>
    <pivotField compact="0" outline="0" showAll="0"/>
    <pivotField axis="axisPage" compact="0" outline="0" showAll="0">
      <items count="3">
        <item x="1"/>
        <item x="0"/>
        <item t="default"/>
      </items>
    </pivotField>
    <pivotField compact="0" outline="0" showAll="0"/>
    <pivotField compact="0" numFmtId="43" outline="0" showAll="0"/>
  </pivotFields>
  <rowFields count="1">
    <field x="7"/>
  </rowFields>
  <rowItems count="2">
    <i>
      <x/>
    </i>
    <i>
      <x v="1"/>
    </i>
  </rowItems>
  <colItems count="1">
    <i/>
  </colItems>
  <pageFields count="1">
    <pageField fld="17" item="1" hier="-1"/>
  </pageFields>
  <dataFields count="1">
    <dataField name="Sum of Group Value " fld="14" baseField="0" baseItem="0"/>
  </dataFields>
  <formats count="1">
    <format dxfId="33">
      <pivotArea outline="0" collapsedLevelsAreSubtotals="1" fieldPosition="0"/>
    </format>
  </formats>
  <chartFormats count="3">
    <chartFormat chart="4" format="1" series="1">
      <pivotArea type="data" outline="0" fieldPosition="0"/>
    </chartFormat>
    <chartFormat chart="4" format="2"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59F1546-7B54-4BCC-8EAC-91E964F66252}" name="PivotTable1" cacheId="1" applyNumberFormats="0" applyBorderFormats="0" applyFontFormats="0" applyPatternFormats="0" applyAlignmentFormats="0" applyWidthHeightFormats="1" dataCaption="Values" updatedVersion="6" minRefreshableVersion="3" rowGrandTotals="0" colGrandTotals="0" itemPrintTitles="1" createdVersion="6" indent="0" compact="0" compactData="0" gridDropZones="1" multipleFieldFilters="0" chartFormat="1">
  <location ref="X8:Y17" firstHeaderRow="2" firstDataRow="2" firstDataCol="1" rowPageCount="1" colPageCount="1"/>
  <pivotFields count="20">
    <pivotField compact="0" outline="0" subtotalTop="0" showAll="0"/>
    <pivotField compact="0" outline="0" showAll="0"/>
    <pivotField compact="0" outline="0" showAll="0"/>
    <pivotField compact="0" outline="0" subtotalTop="0" showAll="0"/>
    <pivotField compact="0" outline="0" subtotalTop="0" showAll="0"/>
    <pivotField compact="0" outline="0" subtotalTop="0" showAll="0"/>
    <pivotField compact="0" outline="0" subtotalTop="0" showAll="0"/>
    <pivotField compact="0" outline="0" showAll="0">
      <items count="3">
        <item x="0"/>
        <item x="1"/>
        <item t="default"/>
      </items>
    </pivotField>
    <pivotField compact="0" outline="0" showAll="0">
      <items count="7">
        <item x="1"/>
        <item x="5"/>
        <item x="4"/>
        <item x="3"/>
        <item x="2"/>
        <item x="0"/>
        <item t="default"/>
      </items>
    </pivotField>
    <pivotField axis="axisRow" compact="0" outline="0" subtotalTop="0" showAll="0">
      <items count="9">
        <item x="0"/>
        <item x="1"/>
        <item x="2"/>
        <item x="3"/>
        <item x="4"/>
        <item x="5"/>
        <item x="6"/>
        <item x="7"/>
        <item t="default"/>
      </items>
    </pivotField>
    <pivotField compact="0" outline="0" subtotalTop="0" showAll="0"/>
    <pivotField compact="0" outline="0" subtotalTop="0" showAll="0"/>
    <pivotField compact="0" numFmtId="166" outline="0" subtotalTop="0" showAll="0"/>
    <pivotField compact="0" outline="0" subtotalTop="0" showAll="0"/>
    <pivotField dataField="1" compact="0" numFmtId="166" outline="0" subtotalTop="0" showAll="0"/>
    <pivotField compact="0" numFmtId="165" outline="0" subtotalTop="0" showAll="0"/>
    <pivotField compact="0" outline="0" showAll="0"/>
    <pivotField axis="axisPage" compact="0" outline="0" showAll="0">
      <items count="3">
        <item x="1"/>
        <item x="0"/>
        <item t="default"/>
      </items>
    </pivotField>
    <pivotField compact="0" outline="0" showAll="0"/>
    <pivotField compact="0" numFmtId="43" outline="0" showAll="0"/>
  </pivotFields>
  <rowFields count="1">
    <field x="9"/>
  </rowFields>
  <rowItems count="8">
    <i>
      <x/>
    </i>
    <i>
      <x v="1"/>
    </i>
    <i>
      <x v="2"/>
    </i>
    <i>
      <x v="3"/>
    </i>
    <i>
      <x v="4"/>
    </i>
    <i>
      <x v="5"/>
    </i>
    <i>
      <x v="6"/>
    </i>
    <i>
      <x v="7"/>
    </i>
  </rowItems>
  <colItems count="1">
    <i/>
  </colItems>
  <pageFields count="1">
    <pageField fld="17" item="1" hier="-1"/>
  </pageFields>
  <dataFields count="1">
    <dataField name="Sum of Group Value " fld="14" baseField="0" baseItem="0"/>
  </dataFields>
  <formats count="1">
    <format dxfId="34">
      <pivotArea outline="0" collapsedLevelsAreSubtotals="1" fieldPosition="0"/>
    </format>
  </formats>
  <chartFormats count="2">
    <chartFormat chart="0" format="5" series="1">
      <pivotArea type="data" outline="0" fieldPosition="0"/>
    </chartFormat>
    <chartFormat chart="0"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4A2C113-E7B7-4BA1-83EB-78F03CD4B625}" name="PivotTable5" cacheId="1" applyNumberFormats="0" applyBorderFormats="0" applyFontFormats="0" applyPatternFormats="0" applyAlignmentFormats="0" applyWidthHeightFormats="1" dataCaption="Values" updatedVersion="6" minRefreshableVersion="3" rowGrandTotals="0" colGrandTotals="0" itemPrintTitles="1" createdVersion="6" indent="0" compact="0" compactData="0" gridDropZones="1" multipleFieldFilters="0" chartFormat="5">
  <location ref="AM8:AN11" firstHeaderRow="2" firstDataRow="2" firstDataCol="1" rowPageCount="1" colPageCount="1"/>
  <pivotFields count="20">
    <pivotField compact="0" outline="0" subtotalTop="0" showAll="0"/>
    <pivotField compact="0" outline="0" showAll="0"/>
    <pivotField compact="0" outline="0" showAll="0"/>
    <pivotField compact="0" outline="0" subtotalTop="0" showAll="0"/>
    <pivotField compact="0" outline="0" subtotalTop="0" showAll="0"/>
    <pivotField compact="0" outline="0" subtotalTop="0" showAll="0"/>
    <pivotField compact="0" outline="0" subtotalTop="0" showAll="0"/>
    <pivotField axis="axisRow" compact="0" outline="0" showAll="0" sortType="descending">
      <items count="3">
        <item x="1"/>
        <item x="0"/>
        <item t="default"/>
      </items>
      <autoSortScope>
        <pivotArea dataOnly="0" outline="0" fieldPosition="0">
          <references count="1">
            <reference field="4294967294" count="1" selected="0">
              <x v="0"/>
            </reference>
          </references>
        </pivotArea>
      </autoSortScope>
    </pivotField>
    <pivotField compact="0" outline="0" showAll="0">
      <items count="7">
        <item x="1"/>
        <item x="5"/>
        <item x="4"/>
        <item x="3"/>
        <item x="2"/>
        <item x="0"/>
        <item t="default"/>
      </items>
    </pivotField>
    <pivotField compact="0" outline="0" subtotalTop="0" showAll="0">
      <items count="9">
        <item x="0"/>
        <item x="1"/>
        <item x="2"/>
        <item x="3"/>
        <item x="4"/>
        <item x="5"/>
        <item x="6"/>
        <item x="7"/>
        <item t="default"/>
      </items>
    </pivotField>
    <pivotField compact="0" outline="0" subtotalTop="0" showAll="0"/>
    <pivotField compact="0" outline="0" subtotalTop="0" showAll="0"/>
    <pivotField compact="0" numFmtId="166" outline="0" subtotalTop="0" showAll="0"/>
    <pivotField compact="0" outline="0" subtotalTop="0" showAll="0"/>
    <pivotField dataField="1" compact="0" numFmtId="166" outline="0" subtotalTop="0" showAll="0"/>
    <pivotField compact="0" numFmtId="165" outline="0" subtotalTop="0" showAll="0"/>
    <pivotField compact="0" outline="0" showAll="0"/>
    <pivotField axis="axisPage" compact="0" outline="0" showAll="0">
      <items count="3">
        <item x="1"/>
        <item x="0"/>
        <item t="default"/>
      </items>
    </pivotField>
    <pivotField compact="0" outline="0" showAll="0"/>
    <pivotField compact="0" numFmtId="43" outline="0" showAll="0"/>
  </pivotFields>
  <rowFields count="1">
    <field x="7"/>
  </rowFields>
  <rowItems count="2">
    <i>
      <x v="1"/>
    </i>
    <i>
      <x/>
    </i>
  </rowItems>
  <colItems count="1">
    <i/>
  </colItems>
  <pageFields count="1">
    <pageField fld="17" item="0" hier="-1"/>
  </pageFields>
  <dataFields count="1">
    <dataField name="Sum of Group Value " fld="14" baseField="0" baseItem="0"/>
  </dataFields>
  <formats count="1">
    <format dxfId="35">
      <pivotArea outline="0" collapsedLevelsAreSubtotals="1" fieldPosition="0"/>
    </format>
  </formats>
  <chartFormats count="2">
    <chartFormat chart="4" format="1" series="1">
      <pivotArea type="data" outline="0" fieldPosition="0"/>
    </chartFormat>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7182F42C-748A-4B26-B3E6-D689ABC66E36}" name="PivotTable3" cacheId="1" applyNumberFormats="0" applyBorderFormats="0" applyFontFormats="0" applyPatternFormats="0" applyAlignmentFormats="0" applyWidthHeightFormats="1" dataCaption="Values" updatedVersion="6" minRefreshableVersion="3" rowGrandTotals="0" colGrandTotals="0" itemPrintTitles="1" createdVersion="6" indent="0" compact="0" compactData="0" gridDropZones="1" multipleFieldFilters="0" chartFormat="3">
  <location ref="AJ8:AK19" firstHeaderRow="2" firstDataRow="2" firstDataCol="1" rowPageCount="2" colPageCount="1"/>
  <pivotFields count="20">
    <pivotField compact="0" outline="0" subtotalTop="0" showAll="0"/>
    <pivotField compact="0" outline="0" showAll="0"/>
    <pivotField axis="axisRow" compact="0" outline="0" showAll="0" measureFilter="1" sortType="descending">
      <items count="33">
        <item x="19"/>
        <item x="0"/>
        <item x="1"/>
        <item x="2"/>
        <item x="3"/>
        <item x="4"/>
        <item x="5"/>
        <item x="6"/>
        <item x="7"/>
        <item x="8"/>
        <item x="9"/>
        <item x="10"/>
        <item x="11"/>
        <item x="12"/>
        <item x="13"/>
        <item x="14"/>
        <item x="15"/>
        <item x="16"/>
        <item x="17"/>
        <item x="18"/>
        <item x="20"/>
        <item x="21"/>
        <item x="22"/>
        <item x="23"/>
        <item x="24"/>
        <item x="25"/>
        <item x="26"/>
        <item x="27"/>
        <item x="28"/>
        <item x="29"/>
        <item x="30"/>
        <item x="31"/>
        <item t="default"/>
      </items>
      <autoSortScope>
        <pivotArea dataOnly="0" outline="0" fieldPosition="0">
          <references count="1">
            <reference field="4294967294" count="1" selected="0">
              <x v="0"/>
            </reference>
          </references>
        </pivotArea>
      </autoSortScope>
    </pivotField>
    <pivotField compact="0" outline="0" subtotalTop="0" showAll="0"/>
    <pivotField compact="0" outline="0" subtotalTop="0" showAll="0"/>
    <pivotField compact="0" outline="0" subtotalTop="0" showAll="0"/>
    <pivotField compact="0" outline="0" subtotalTop="0" showAll="0"/>
    <pivotField compact="0" outline="0" showAll="0">
      <items count="3">
        <item x="0"/>
        <item x="1"/>
        <item t="default"/>
      </items>
    </pivotField>
    <pivotField compact="0" outline="0" showAll="0">
      <items count="7">
        <item x="1"/>
        <item x="5"/>
        <item x="4"/>
        <item x="3"/>
        <item x="2"/>
        <item x="0"/>
        <item t="default"/>
      </items>
    </pivotField>
    <pivotField axis="axisPage" compact="0" outline="0" subtotalTop="0" showAll="0">
      <items count="9">
        <item x="0"/>
        <item x="1"/>
        <item x="2"/>
        <item x="3"/>
        <item x="4"/>
        <item x="5"/>
        <item x="6"/>
        <item x="7"/>
        <item t="default"/>
      </items>
    </pivotField>
    <pivotField compact="0" outline="0" subtotalTop="0" showAll="0"/>
    <pivotField compact="0" outline="0" subtotalTop="0" showAll="0"/>
    <pivotField compact="0" numFmtId="166" outline="0" subtotalTop="0" showAll="0"/>
    <pivotField compact="0" outline="0" subtotalTop="0" showAll="0"/>
    <pivotField dataField="1" compact="0" numFmtId="166" outline="0" subtotalTop="0" showAll="0"/>
    <pivotField compact="0" numFmtId="165" outline="0" subtotalTop="0" showAll="0"/>
    <pivotField compact="0" outline="0" showAll="0"/>
    <pivotField axis="axisPage" compact="0" outline="0" showAll="0">
      <items count="3">
        <item x="1"/>
        <item x="0"/>
        <item t="default"/>
      </items>
    </pivotField>
    <pivotField compact="0" outline="0" showAll="0"/>
    <pivotField compact="0" numFmtId="43" outline="0" showAll="0"/>
  </pivotFields>
  <rowFields count="1">
    <field x="2"/>
  </rowFields>
  <rowItems count="10">
    <i>
      <x v="5"/>
    </i>
    <i>
      <x v="8"/>
    </i>
    <i>
      <x v="4"/>
    </i>
    <i>
      <x v="11"/>
    </i>
    <i>
      <x v="14"/>
    </i>
    <i>
      <x v="9"/>
    </i>
    <i>
      <x v="10"/>
    </i>
    <i>
      <x v="15"/>
    </i>
    <i>
      <x v="16"/>
    </i>
    <i>
      <x v="21"/>
    </i>
  </rowItems>
  <colItems count="1">
    <i/>
  </colItems>
  <pageFields count="2">
    <pageField fld="17" item="0" hier="-1"/>
    <pageField fld="9" hier="-1"/>
  </pageFields>
  <dataFields count="1">
    <dataField name="Sum of Group Value " fld="14" baseField="0" baseItem="0"/>
  </dataFields>
  <formats count="1">
    <format dxfId="36">
      <pivotArea outline="0" collapsedLevelsAreSubtotals="1" fieldPosition="0"/>
    </format>
  </formats>
  <chartFormats count="2">
    <chartFormat chart="2" format="5" series="1">
      <pivotArea type="data" outline="0" fieldPosition="0"/>
    </chartFormat>
    <chartFormat chart="2"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2"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B632955-DC60-42C3-84C8-5E65C78D4EAA}" name="PivotTable2" cacheId="1" applyNumberFormats="0" applyBorderFormats="0" applyFontFormats="0" applyPatternFormats="0" applyAlignmentFormats="0" applyWidthHeightFormats="1" dataCaption="Values" updatedVersion="6" minRefreshableVersion="3" rowGrandTotals="0" colGrandTotals="0" itemPrintTitles="1" createdVersion="6" indent="0" compact="0" compactData="0" gridDropZones="1" multipleFieldFilters="0" chartFormat="2">
  <location ref="AA8:AB14" firstHeaderRow="2" firstDataRow="2" firstDataCol="1" rowPageCount="1" colPageCount="1"/>
  <pivotFields count="20">
    <pivotField compact="0" outline="0" subtotalTop="0" showAll="0"/>
    <pivotField compact="0" outline="0" showAll="0"/>
    <pivotField compact="0" outline="0" showAll="0"/>
    <pivotField compact="0" outline="0" subtotalTop="0" showAll="0"/>
    <pivotField compact="0" outline="0" subtotalTop="0" showAll="0"/>
    <pivotField compact="0" outline="0" subtotalTop="0" showAll="0"/>
    <pivotField compact="0" outline="0" subtotalTop="0" showAll="0"/>
    <pivotField compact="0" outline="0" showAll="0">
      <items count="3">
        <item x="0"/>
        <item x="1"/>
        <item t="default"/>
      </items>
    </pivotField>
    <pivotField compact="0" outline="0" showAll="0">
      <items count="7">
        <item x="1"/>
        <item x="5"/>
        <item x="4"/>
        <item x="3"/>
        <item x="2"/>
        <item x="0"/>
        <item t="default"/>
      </items>
    </pivotField>
    <pivotField axis="axisRow" compact="0" outline="0" subtotalTop="0" showAll="0">
      <items count="9">
        <item x="0"/>
        <item x="1"/>
        <item x="2"/>
        <item x="3"/>
        <item x="4"/>
        <item x="5"/>
        <item x="6"/>
        <item x="7"/>
        <item t="default"/>
      </items>
    </pivotField>
    <pivotField compact="0" outline="0" subtotalTop="0" showAll="0"/>
    <pivotField compact="0" outline="0" subtotalTop="0" showAll="0"/>
    <pivotField compact="0" numFmtId="166" outline="0" subtotalTop="0" showAll="0"/>
    <pivotField compact="0" outline="0" subtotalTop="0" showAll="0"/>
    <pivotField dataField="1" compact="0" numFmtId="166" outline="0" subtotalTop="0" showAll="0"/>
    <pivotField compact="0" numFmtId="165" outline="0" subtotalTop="0" showAll="0"/>
    <pivotField compact="0" outline="0" showAll="0"/>
    <pivotField axis="axisPage" compact="0" outline="0" showAll="0">
      <items count="3">
        <item x="1"/>
        <item x="0"/>
        <item t="default"/>
      </items>
    </pivotField>
    <pivotField compact="0" outline="0" showAll="0"/>
    <pivotField compact="0" numFmtId="43" outline="0" showAll="0"/>
  </pivotFields>
  <rowFields count="1">
    <field x="9"/>
  </rowFields>
  <rowItems count="5">
    <i>
      <x/>
    </i>
    <i>
      <x v="1"/>
    </i>
    <i>
      <x v="2"/>
    </i>
    <i>
      <x v="3"/>
    </i>
    <i>
      <x v="4"/>
    </i>
  </rowItems>
  <colItems count="1">
    <i/>
  </colItems>
  <pageFields count="1">
    <pageField fld="17" item="0" hier="-1"/>
  </pageFields>
  <dataFields count="1">
    <dataField name="Sum of Group Value " fld="14" baseField="0" baseItem="0"/>
  </dataFields>
  <formats count="1">
    <format dxfId="37">
      <pivotArea outline="0" collapsedLevelsAreSubtotals="1" fieldPosition="0"/>
    </format>
  </formats>
  <chartFormats count="1">
    <chartFormat chart="1"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2" xr10:uid="{76703854-83A7-477A-BD8F-239FE9E4C9C0}" sourceName="Type ">
  <pivotTables>
    <pivotTable tabId="23" name="PivotTable1"/>
  </pivotTables>
  <data>
    <tabular pivotCacheId="128849010">
      <items count="4">
        <i x="2" s="1"/>
        <i x="3" s="1"/>
        <i x="1"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cking_Category_12" xr10:uid="{A89E16FF-0280-402D-90F1-F648FF627653}" sourceName="Tracking Category 1 ">
  <pivotTables>
    <pivotTable tabId="23" name="PivotTable1"/>
  </pivotTables>
  <data>
    <tabular pivotCacheId="128849010">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cking_Category_2" xr10:uid="{90D0F266-2889-4EF3-A016-F6D65A109E9C}" sourceName="Tracking Category 2 ">
  <pivotTables>
    <pivotTable tabId="23" name="PivotTable1"/>
  </pivotTables>
  <data>
    <tabular pivotCacheId="128849010">
      <items count="6">
        <i x="1" s="1"/>
        <i x="5" s="1"/>
        <i x="4" s="1"/>
        <i x="3"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iod1" xr10:uid="{FCEF0A02-38E7-4F56-8A76-482CDE7E8448}" sourceName="Period ">
  <pivotTables>
    <pivotTable tabId="23" name="PivotTable1"/>
  </pivotTables>
  <data>
    <tabular pivotCacheId="128849010">
      <items count="8">
        <i x="0" s="1"/>
        <i x="1" s="1"/>
        <i x="2" s="1"/>
        <i x="3" s="1"/>
        <i x="4" s="1"/>
        <i x="5" s="1"/>
        <i x="6" s="1"/>
        <i x="7"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1_Group" xr10:uid="{11ECDBA6-45C9-40D1-AA28-D40921FB7B66}" sourceName="L1 Group">
  <pivotTables>
    <pivotTable tabId="23" name="PivotTable1"/>
  </pivotTables>
  <data>
    <tabular pivotCacheId="128849010">
      <items count="2">
        <i x="1"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2_Group" xr10:uid="{7D93A31A-393C-465C-9FF0-82A42057C3C1}" sourceName="L2 Group">
  <pivotTables>
    <pivotTable tabId="23" name="PivotTable1"/>
  </pivotTables>
  <data>
    <tabular pivotCacheId="128849010">
      <items count="3">
        <i x="2" s="1"/>
        <i x="1" s="1"/>
        <i x="0"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cking_Category_1" xr10:uid="{390E833C-1B1E-4C5D-BAE2-47E38D59B8AE}" sourceName="Tracking Category 1 ">
  <pivotTables>
    <pivotTable tabId="21" name="PivotTable1"/>
    <pivotTable tabId="21" name="PivotTable2"/>
    <pivotTable tabId="21" name="PivotTable3"/>
    <pivotTable tabId="21" name="PivotTable5"/>
    <pivotTable tabId="21" name="PivotTable4"/>
    <pivotTable tabId="21" name="PivotTable6"/>
  </pivotTables>
  <data>
    <tabular pivotCacheId="128849010">
      <items count="2">
        <i x="0"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cking_Category_21" xr10:uid="{DF169B51-CEF5-46C6-A5D3-7107229C8399}" sourceName="Tracking Category 2 ">
  <pivotTables>
    <pivotTable tabId="21" name="PivotTable1"/>
    <pivotTable tabId="21" name="PivotTable2"/>
    <pivotTable tabId="21" name="PivotTable3"/>
    <pivotTable tabId="21" name="PivotTable5"/>
    <pivotTable tabId="21" name="PivotTable4"/>
    <pivotTable tabId="21" name="PivotTable6"/>
  </pivotTables>
  <data>
    <tabular pivotCacheId="128849010">
      <items count="6">
        <i x="1" s="1"/>
        <i x="5" s="1"/>
        <i x="4" s="1"/>
        <i x="3" s="1"/>
        <i x="2" s="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iod" xr10:uid="{F7F777C8-732C-41DF-BBA1-5E45816AD0C1}" sourceName="Period ">
  <pivotTables>
    <pivotTable tabId="21" name="PivotTable1"/>
    <pivotTable tabId="21" name="PivotTable2"/>
    <pivotTable tabId="21" name="PivotTable3"/>
    <pivotTable tabId="21" name="PivotTable5"/>
    <pivotTable tabId="21" name="PivotTable4"/>
    <pivotTable tabId="21" name="PivotTable6"/>
  </pivotTables>
  <data>
    <tabular pivotCacheId="128849010">
      <items count="8">
        <i x="0" s="1"/>
        <i x="1" s="1"/>
        <i x="2" s="1"/>
        <i x="3" s="1"/>
        <i x="4" s="1"/>
        <i x="5" s="1"/>
        <i x="6"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 xr10:uid="{8824F81C-9B52-402A-A2E4-7BA9DBA31CF8}" cache="Slicer_Type2" caption="Type " rowHeight="234950"/>
  <slicer name="Tracking Category 1  2" xr10:uid="{D6246195-4792-4FB7-AB26-74DB56A5DE8C}" cache="Slicer_Tracking_Category_12" caption="Tracking Category 1 " rowHeight="234950"/>
  <slicer name="Tracking Category 2 " xr10:uid="{BCB40E38-41C7-43A3-B94D-DA6A927136F0}" cache="Slicer_Tracking_Category_2" caption="Tracking Category 2 " rowHeight="234950"/>
  <slicer name="Period " xr10:uid="{B7CCE615-EBFC-479E-95FD-7183A8AC9B2A}" cache="Slicer_Period1" caption="Period " columnCount="2" rowHeight="234950"/>
  <slicer name="L1 Group" xr10:uid="{ADD482BC-EC43-45F2-9E61-E82981108DDC}" cache="Slicer_L1_Group" caption="L1 Group" rowHeight="234950"/>
  <slicer name="L2 Group" xr10:uid="{0627F65D-589F-49EC-A5A0-B5DA80079C17}" cache="Slicer_L2_Group" caption="L2 Group"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racking Category 1 " xr10:uid="{A1D997EB-1FE8-4445-9AFB-18E63E0ED51E}" cache="Slicer_Tracking_Category_1" caption="Tracking Category 1 " rowHeight="234950"/>
  <slicer name="Tracking Category 2  1" xr10:uid="{2D39A37F-4BF2-4A0A-AB66-536BA1E10F4F}" cache="Slicer_Tracking_Category_21" caption="Tracking Category 2 " rowHeight="234950"/>
  <slicer name="Period  1" xr10:uid="{1EB15DE3-2BC6-4281-B6E7-147AE812DA74}" cache="Slicer_Period" caption="Period " columnCount="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26EA62-144F-44E2-A820-241FE79376C9}" name="tbl_Data" displayName="tbl_Data" ref="A2:T543" totalsRowShown="0" headerRowDxfId="31">
  <autoFilter ref="A2:T543" xr:uid="{A012676D-9158-491A-86FE-ADE028DCB3B0}"/>
  <tableColumns count="20">
    <tableColumn id="1" xr3:uid="{911DC090-59F5-4D71-B979-102EFE7ABA7F}" name="Organization Name " dataDxfId="30"/>
    <tableColumn id="2" xr3:uid="{3E019BCB-DFC0-4A30-BD77-775EA7910F26}" name="Account Code " dataDxfId="29"/>
    <tableColumn id="3" xr3:uid="{EE3CB9E3-EF88-4295-B11D-8A70490C422C}" name="Account " dataDxfId="28"/>
    <tableColumn id="4" xr3:uid="{325874EA-8EB3-418B-A1DF-491D700BFDB4}" name="Type " dataDxfId="27"/>
    <tableColumn id="5" xr3:uid="{5EBD6A03-56E4-4995-A160-4435122451F6}" name="Reporting Code " dataDxfId="26"/>
    <tableColumn id="6" xr3:uid="{42AA96F1-ABE0-4C71-81F4-33C51FD97004}" name="Reporting Name " dataDxfId="25"/>
    <tableColumn id="7" xr3:uid="{2C1570BE-4EDC-45AF-BC02-3357FD097FBF}" name="Description " dataDxfId="24"/>
    <tableColumn id="8" xr3:uid="{DA29F94A-D5C5-4C9A-9A33-5F87B1215624}" name="Tracking Category 1 " dataDxfId="23"/>
    <tableColumn id="9" xr3:uid="{0A57DC91-BCDB-44B4-B27A-94B06103DF83}" name="Tracking Category 2 " dataDxfId="22"/>
    <tableColumn id="10" xr3:uid="{537A9FE5-0BF1-4F5C-B89F-3EDDA0C0D96C}" name="Period " dataDxfId="21"/>
    <tableColumn id="11" xr3:uid="{6A777338-56EF-4460-87EC-F8368CAD4810}" name="Actual or Budget " dataDxfId="20"/>
    <tableColumn id="12" xr3:uid="{4C97C65D-F9FE-468F-B534-D17E2EF339BB}" name="Org Currency " dataDxfId="19"/>
    <tableColumn id="13" xr3:uid="{5AC4CA6A-CC2C-4959-8EE9-BC14F11628F1}" name="Org Value " dataDxfId="18"/>
    <tableColumn id="14" xr3:uid="{DF5B150D-1646-4637-805A-940A150A6ABB}" name="Group Currency " dataDxfId="17"/>
    <tableColumn id="15" xr3:uid="{DD6A3910-42C1-423A-9488-2726A5A6EBA7}" name="Group Value " dataDxfId="16"/>
    <tableColumn id="20" xr3:uid="{E54F6ECC-4C79-4B13-83C7-38CF8C1C5FC6}" name="Account Match" dataDxfId="15">
      <calculatedColumnFormula>IFERROR(MATCH(tbl_Data[[#This Row],[Account ]],tbl_Nominal[Account],0),"NOT FOUND")</calculatedColumnFormula>
    </tableColumn>
    <tableColumn id="16" xr3:uid="{7412E9B4-48CC-416D-9D06-5D10DCBDADDD}" name="Sign" dataDxfId="14">
      <calculatedColumnFormula>INDEX(tbl_Nominal[Sign],tbl_Data[[#This Row],[Account Match]])</calculatedColumnFormula>
    </tableColumn>
    <tableColumn id="17" xr3:uid="{9A5180B0-4592-4512-9BFB-06287F110417}" name="L1 Group" dataDxfId="13">
      <calculatedColumnFormula>INDEX(tbl_Nominal[L1 Group],tbl_Data[[#This Row],[Account Match]])</calculatedColumnFormula>
    </tableColumn>
    <tableColumn id="18" xr3:uid="{0FDF97AD-2AEF-4F48-8765-CEB6993BD6B5}" name="L2 Group" dataDxfId="12">
      <calculatedColumnFormula>INDEX(tbl_Nominal[L2 Group],tbl_Data[[#This Row],[Account Match]])</calculatedColumnFormula>
    </tableColumn>
    <tableColumn id="19" xr3:uid="{8E4D9B91-4FFA-486C-9CAF-F27F86F1F32B}" name="Value" dataDxfId="11">
      <calculatedColumnFormula>IF(tbl_Data[[#This Row],[Sign]]="Positive", tbl_Data[[#This Row],[Group Value ]],tbl_Data[[#This Row],[Group Value ]] * -1)</calculatedColumnFormula>
    </tableColumn>
  </tableColumns>
  <tableStyleInfo name="TableStyleMedium2" showFirstColumn="0" showLastColumn="0" showRowStripes="1" showColumnStripes="0"/>
  <extLst>
    <ext xmlns:x14="http://schemas.microsoft.com/office/spreadsheetml/2009/9/main" uri="{504A1905-F514-4f6f-8877-14C23A59335A}">
      <x14:table altText="ProfitLossMPMC_a2cfd056-024c-4ac9-a843-9a0294b181ab"/>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01887B-A972-4575-BC5C-F243008F90FC}" name="tbl_Nominal" displayName="tbl_Nominal" ref="I7:L39" totalsRowShown="0" dataDxfId="10">
  <autoFilter ref="I7:L39" xr:uid="{6C638A67-38E4-497B-9601-B14A8283F755}"/>
  <tableColumns count="4">
    <tableColumn id="2" xr3:uid="{210AFDBE-2759-4779-868B-7E655A6920BC}" name="Account" dataDxfId="9"/>
    <tableColumn id="6" xr3:uid="{46D1C2BB-F874-4D1B-B1C2-D7F5BD552D25}" name="Sign" dataDxfId="8"/>
    <tableColumn id="5" xr3:uid="{77B24FD7-A6CE-439E-8725-1F5F57A0F5F9}" name="L1 Group" dataDxfId="7"/>
    <tableColumn id="3" xr3:uid="{9E598366-24EF-476D-8B3F-E483F29F3FB3}" name="L2 Group"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D49A213-E7CB-4D4F-A4AD-868D63D0C7B1}" name="tbl_L1Group" displayName="tbl_L1Group" ref="E7:E9" totalsRowShown="0" headerRowDxfId="5" headerRowBorderDxfId="4" tableBorderDxfId="3">
  <autoFilter ref="E7:E9" xr:uid="{EB084713-E836-449A-8E69-1525B2FCC404}"/>
  <tableColumns count="1">
    <tableColumn id="1" xr3:uid="{47D8117E-8525-4947-8D11-E7C6C0952CAF}" name="L1 Group"/>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903E7B-B4A4-4CA2-92FA-25250EE22DDF}" name="tbl_L2Group" displayName="tbl_L2Group" ref="G7:G10" totalsRowShown="0" headerRowDxfId="2" headerRowBorderDxfId="1" tableBorderDxfId="0">
  <autoFilter ref="G7:G10" xr:uid="{4E8EE9DF-09E3-400E-9BC0-6D28BC5DAF62}"/>
  <tableColumns count="1">
    <tableColumn id="1" xr3:uid="{48E15917-D564-4956-9CB8-E3EA9202C17A}" name="L2 Grou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larityconsultancyservices.co.uk/" TargetMode="External"/><Relationship Id="rId2" Type="http://schemas.openxmlformats.org/officeDocument/2006/relationships/hyperlink" Target="https://www.clarityconsultancyservices.co.uk/shop" TargetMode="External"/><Relationship Id="rId1" Type="http://schemas.openxmlformats.org/officeDocument/2006/relationships/hyperlink" Target="https://www.clarityconsultancyservices.co.uk/shop/xerotemplate1.ht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pivotTable" Target="../pivotTables/pivotTable4.xml"/><Relationship Id="rId7"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5" Type="http://schemas.openxmlformats.org/officeDocument/2006/relationships/pivotTable" Target="../pivotTables/pivotTable6.xml"/><Relationship Id="rId4" Type="http://schemas.openxmlformats.org/officeDocument/2006/relationships/pivotTable" Target="../pivotTables/pivotTable5.xml"/><Relationship Id="rId9" Type="http://schemas.microsoft.com/office/2007/relationships/slicer" Target="../slicers/slicer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CBFB-F634-4047-9EDB-201CB693D8FA}">
  <sheetPr>
    <tabColor rgb="FFFFC000"/>
  </sheetPr>
  <dimension ref="B7:C14"/>
  <sheetViews>
    <sheetView showGridLines="0" showRowColHeaders="0" tabSelected="1" zoomScale="120" zoomScaleNormal="120" workbookViewId="0"/>
  </sheetViews>
  <sheetFormatPr defaultRowHeight="14.5"/>
  <cols>
    <col min="1" max="1" width="5.81640625" customWidth="1"/>
    <col min="2" max="2" width="13" customWidth="1"/>
    <col min="3" max="3" width="11.453125" bestFit="1" customWidth="1"/>
  </cols>
  <sheetData>
    <row r="7" spans="2:3" ht="26">
      <c r="B7" s="23" t="s">
        <v>230</v>
      </c>
      <c r="C7" s="10"/>
    </row>
    <row r="8" spans="2:3">
      <c r="B8" s="11"/>
      <c r="C8" s="11"/>
    </row>
    <row r="9" spans="2:3" ht="15.5">
      <c r="B9" s="12" t="s">
        <v>16</v>
      </c>
      <c r="C9" s="13"/>
    </row>
    <row r="10" spans="2:3" ht="15.5">
      <c r="B10" s="14" t="s">
        <v>227</v>
      </c>
      <c r="C10" s="13"/>
    </row>
    <row r="11" spans="2:3" ht="15.5">
      <c r="B11" s="13"/>
      <c r="C11" s="13"/>
    </row>
    <row r="12" spans="2:3" ht="15.5">
      <c r="B12" s="12" t="s">
        <v>17</v>
      </c>
      <c r="C12" s="26" t="s">
        <v>60</v>
      </c>
    </row>
    <row r="13" spans="2:3" ht="15.5">
      <c r="B13" s="12" t="s">
        <v>18</v>
      </c>
      <c r="C13" s="27" t="s">
        <v>95</v>
      </c>
    </row>
    <row r="14" spans="2:3" ht="15.5">
      <c r="B14" s="12" t="s">
        <v>19</v>
      </c>
      <c r="C14" s="28">
        <v>43936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B32DE-2C7D-4275-A8C5-8927F71DBCE1}">
  <sheetPr>
    <tabColor rgb="FFFF0000"/>
  </sheetPr>
  <dimension ref="A1:J41"/>
  <sheetViews>
    <sheetView showGridLines="0" showRowColHeaders="0" workbookViewId="0"/>
  </sheetViews>
  <sheetFormatPr defaultColWidth="0" defaultRowHeight="14.4" customHeight="1" zeroHeight="1"/>
  <cols>
    <col min="1" max="1" width="6" customWidth="1"/>
    <col min="2" max="2" width="11.26953125" customWidth="1"/>
    <col min="3" max="7" width="8.90625" customWidth="1"/>
    <col min="8" max="8" width="11" customWidth="1"/>
    <col min="9" max="9" width="21.6328125" customWidth="1"/>
    <col min="10" max="10" width="11.36328125" customWidth="1"/>
    <col min="11" max="16384" width="8.90625" hidden="1"/>
  </cols>
  <sheetData>
    <row r="1" spans="2:9" ht="14.5"/>
    <row r="2" spans="2:9" ht="14.5"/>
    <row r="3" spans="2:9" ht="14.5"/>
    <row r="4" spans="2:9" ht="14.5"/>
    <row r="5" spans="2:9" ht="14.5"/>
    <row r="6" spans="2:9" ht="14.5">
      <c r="B6" s="3" t="s">
        <v>229</v>
      </c>
    </row>
    <row r="7" spans="2:9" ht="14.5">
      <c r="B7" s="3"/>
    </row>
    <row r="8" spans="2:9" ht="14.5">
      <c r="B8" s="3" t="s">
        <v>234</v>
      </c>
    </row>
    <row r="9" spans="2:9" ht="9" customHeight="1"/>
    <row r="10" spans="2:9" ht="14.5">
      <c r="B10" s="57" t="s">
        <v>237</v>
      </c>
      <c r="C10" s="57"/>
      <c r="D10" s="57"/>
      <c r="E10" s="57"/>
      <c r="F10" s="57"/>
      <c r="G10" s="57"/>
      <c r="H10" s="57"/>
      <c r="I10" s="57"/>
    </row>
    <row r="11" spans="2:9" ht="14.5"/>
    <row r="12" spans="2:9" ht="14.5">
      <c r="B12" s="55" t="s">
        <v>228</v>
      </c>
    </row>
    <row r="13" spans="2:9" ht="14.5">
      <c r="B13" s="3" t="s">
        <v>65</v>
      </c>
    </row>
    <row r="14" spans="2:9" ht="14.5">
      <c r="B14" s="3" t="s">
        <v>235</v>
      </c>
      <c r="C14" s="56" t="s">
        <v>236</v>
      </c>
    </row>
    <row r="15" spans="2:9" ht="14.5"/>
    <row r="16" spans="2:9" ht="14.5"/>
    <row r="17" ht="14.5"/>
    <row r="18" ht="14.5"/>
    <row r="19" ht="14.5"/>
    <row r="20" ht="14.5"/>
    <row r="21" ht="14.4" customHeight="1"/>
    <row r="22" ht="14.4" customHeight="1"/>
    <row r="23" ht="14.4" customHeight="1"/>
    <row r="24" ht="14.4" customHeight="1"/>
    <row r="25" ht="14.4" customHeight="1"/>
    <row r="26" ht="14.4" customHeight="1"/>
    <row r="27" ht="14.4" customHeight="1"/>
    <row r="28" ht="14.4" customHeight="1"/>
    <row r="29" ht="14.4" customHeight="1"/>
    <row r="30" ht="14.4" customHeight="1"/>
    <row r="31" ht="14.4" customHeight="1"/>
    <row r="32" ht="14.4" customHeight="1"/>
    <row r="33" ht="14.4" customHeight="1"/>
    <row r="34" ht="14.4" customHeight="1"/>
    <row r="35" ht="14.4" customHeight="1"/>
    <row r="36" ht="14.4" customHeight="1"/>
    <row r="37" ht="14.4" customHeight="1"/>
    <row r="38" ht="14.4" customHeight="1"/>
    <row r="39" ht="14.4" customHeight="1"/>
    <row r="40" ht="14.4" customHeight="1"/>
    <row r="41" ht="14.4" customHeight="1"/>
  </sheetData>
  <mergeCells count="1">
    <mergeCell ref="B10:I10"/>
  </mergeCells>
  <hyperlinks>
    <hyperlink ref="B10" r:id="rId1" display="Please click here to visit our website to purchase the full version of the template" xr:uid="{C6A948C2-D63D-4012-98A4-6B39B5D79318}"/>
    <hyperlink ref="B10:I10" r:id="rId2" display="Please click here to visit our website to purchase the full version of the template" xr:uid="{F0F2A357-0F77-4D80-9B54-854ADB2BAC7E}"/>
    <hyperlink ref="C14" r:id="rId3" xr:uid="{E0C82A33-D4C5-43D3-8123-1AC4C948826A}"/>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2B147-6A67-45CB-A568-D5099F013904}">
  <sheetPr>
    <tabColor rgb="FFFFC000"/>
  </sheetPr>
  <dimension ref="A7:K46"/>
  <sheetViews>
    <sheetView showGridLines="0" showRowColHeaders="0" workbookViewId="0"/>
  </sheetViews>
  <sheetFormatPr defaultColWidth="0" defaultRowHeight="14.5"/>
  <cols>
    <col min="1" max="1" width="10.1796875" customWidth="1"/>
    <col min="2" max="2" width="98" customWidth="1"/>
    <col min="3" max="3" width="7.54296875" customWidth="1"/>
    <col min="4" max="11" width="0" hidden="1" customWidth="1"/>
    <col min="12" max="16384" width="8.90625" hidden="1"/>
  </cols>
  <sheetData>
    <row r="7" spans="2:2">
      <c r="B7" s="1" t="s">
        <v>67</v>
      </c>
    </row>
    <row r="8" spans="2:2">
      <c r="B8" s="3" t="s">
        <v>68</v>
      </c>
    </row>
    <row r="9" spans="2:2">
      <c r="B9" s="3" t="s">
        <v>69</v>
      </c>
    </row>
    <row r="10" spans="2:2">
      <c r="B10" s="37" t="s">
        <v>122</v>
      </c>
    </row>
    <row r="11" spans="2:2">
      <c r="B11" s="36"/>
    </row>
    <row r="12" spans="2:2">
      <c r="B12" s="38" t="s">
        <v>61</v>
      </c>
    </row>
    <row r="13" spans="2:2" ht="6" customHeight="1">
      <c r="B13" s="36"/>
    </row>
    <row r="14" spans="2:2">
      <c r="B14" s="37" t="s">
        <v>65</v>
      </c>
    </row>
    <row r="15" spans="2:2">
      <c r="B15" s="37" t="s">
        <v>66</v>
      </c>
    </row>
    <row r="16" spans="2:2">
      <c r="B16" s="35"/>
    </row>
    <row r="17" spans="2:2">
      <c r="B17" s="40" t="s">
        <v>63</v>
      </c>
    </row>
    <row r="18" spans="2:2">
      <c r="B18" s="37" t="s">
        <v>62</v>
      </c>
    </row>
    <row r="19" spans="2:2">
      <c r="B19" s="37" t="s">
        <v>121</v>
      </c>
    </row>
    <row r="20" spans="2:2">
      <c r="B20" s="37" t="s">
        <v>64</v>
      </c>
    </row>
    <row r="21" spans="2:2">
      <c r="B21" s="35"/>
    </row>
    <row r="23" spans="2:2">
      <c r="B23" s="39" t="s">
        <v>86</v>
      </c>
    </row>
    <row r="25" spans="2:2" ht="43.5">
      <c r="B25" s="42" t="s">
        <v>70</v>
      </c>
    </row>
    <row r="26" spans="2:2" ht="29">
      <c r="B26" s="42" t="s">
        <v>71</v>
      </c>
    </row>
    <row r="28" spans="2:2" ht="72.5">
      <c r="B28" s="42" t="s">
        <v>72</v>
      </c>
    </row>
    <row r="30" spans="2:2">
      <c r="B30" s="1" t="s">
        <v>73</v>
      </c>
    </row>
    <row r="32" spans="2:2">
      <c r="B32" s="2" t="s">
        <v>74</v>
      </c>
    </row>
    <row r="33" spans="2:2" ht="43.5">
      <c r="B33" s="43" t="s">
        <v>75</v>
      </c>
    </row>
    <row r="35" spans="2:2">
      <c r="B35" s="2" t="s">
        <v>76</v>
      </c>
    </row>
    <row r="36" spans="2:2" ht="29">
      <c r="B36" s="43" t="s">
        <v>77</v>
      </c>
    </row>
    <row r="38" spans="2:2">
      <c r="B38" s="44" t="s">
        <v>78</v>
      </c>
    </row>
    <row r="39" spans="2:2">
      <c r="B39" s="41" t="s">
        <v>79</v>
      </c>
    </row>
    <row r="40" spans="2:2">
      <c r="B40" s="41" t="s">
        <v>80</v>
      </c>
    </row>
    <row r="41" spans="2:2">
      <c r="B41" s="41" t="s">
        <v>81</v>
      </c>
    </row>
    <row r="42" spans="2:2">
      <c r="B42" s="41" t="s">
        <v>82</v>
      </c>
    </row>
    <row r="43" spans="2:2">
      <c r="B43" s="41" t="s">
        <v>83</v>
      </c>
    </row>
    <row r="45" spans="2:2">
      <c r="B45" s="2" t="s">
        <v>84</v>
      </c>
    </row>
    <row r="46" spans="2:2" ht="43.5">
      <c r="B46" s="43" t="s">
        <v>85</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D9BA-D786-4DC0-9C5D-F99CA9DD4EF3}">
  <sheetPr>
    <tabColor rgb="FFFFC000"/>
  </sheetPr>
  <dimension ref="A1:K28"/>
  <sheetViews>
    <sheetView showGridLines="0" showRowColHeaders="0" workbookViewId="0"/>
  </sheetViews>
  <sheetFormatPr defaultColWidth="0" defaultRowHeight="14.5"/>
  <cols>
    <col min="1" max="1" width="3.6328125" customWidth="1"/>
    <col min="2" max="2" width="83.54296875" customWidth="1"/>
    <col min="3" max="3" width="13.1796875" customWidth="1"/>
    <col min="4" max="4" width="6.54296875" customWidth="1"/>
    <col min="5" max="11" width="8.90625" hidden="1" customWidth="1"/>
  </cols>
  <sheetData>
    <row r="1" spans="1:3" ht="26">
      <c r="A1" s="23" t="s">
        <v>6</v>
      </c>
    </row>
    <row r="3" spans="1:3" ht="18.5">
      <c r="B3" s="5" t="s">
        <v>94</v>
      </c>
      <c r="C3" s="5"/>
    </row>
    <row r="6" spans="1:3">
      <c r="B6" s="2" t="s">
        <v>98</v>
      </c>
      <c r="C6" s="2"/>
    </row>
    <row r="7" spans="1:3">
      <c r="B7" s="3" t="s">
        <v>97</v>
      </c>
      <c r="C7" s="3"/>
    </row>
    <row r="8" spans="1:3">
      <c r="B8" s="3" t="s">
        <v>57</v>
      </c>
      <c r="C8" s="3"/>
    </row>
    <row r="9" spans="1:3">
      <c r="B9" s="3" t="s">
        <v>58</v>
      </c>
      <c r="C9" s="3"/>
    </row>
    <row r="10" spans="1:3">
      <c r="B10" s="3" t="s">
        <v>92</v>
      </c>
      <c r="C10" s="3"/>
    </row>
    <row r="13" spans="1:3">
      <c r="B13" s="2" t="s">
        <v>99</v>
      </c>
      <c r="C13" s="2"/>
    </row>
    <row r="14" spans="1:3">
      <c r="B14" s="3" t="s">
        <v>59</v>
      </c>
      <c r="C14" s="3"/>
    </row>
    <row r="15" spans="1:3">
      <c r="B15" s="46" t="s">
        <v>91</v>
      </c>
    </row>
    <row r="17" spans="2:2">
      <c r="B17" s="2" t="s">
        <v>120</v>
      </c>
    </row>
    <row r="18" spans="2:2">
      <c r="B18" s="2"/>
    </row>
    <row r="19" spans="2:2">
      <c r="B19" s="2"/>
    </row>
    <row r="20" spans="2:2" ht="15" thickBot="1"/>
    <row r="21" spans="2:2">
      <c r="B21" s="29"/>
    </row>
    <row r="22" spans="2:2">
      <c r="B22" s="30"/>
    </row>
    <row r="23" spans="2:2">
      <c r="B23" s="30"/>
    </row>
    <row r="24" spans="2:2">
      <c r="B24" s="31" t="s">
        <v>61</v>
      </c>
    </row>
    <row r="25" spans="2:2" ht="6" customHeight="1">
      <c r="B25" s="30"/>
    </row>
    <row r="26" spans="2:2">
      <c r="B26" s="32" t="s">
        <v>65</v>
      </c>
    </row>
    <row r="27" spans="2:2">
      <c r="B27" s="32" t="s">
        <v>66</v>
      </c>
    </row>
    <row r="28" spans="2:2" ht="15" thickBot="1">
      <c r="B28" s="3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9C0F-DC2E-410B-86E2-54B573D2768B}">
  <sheetPr>
    <tabColor rgb="FFFFC000"/>
  </sheetPr>
  <dimension ref="A1:N15"/>
  <sheetViews>
    <sheetView showGridLines="0" showRowColHeaders="0" workbookViewId="0"/>
  </sheetViews>
  <sheetFormatPr defaultColWidth="0" defaultRowHeight="14.5"/>
  <cols>
    <col min="1" max="1" width="5.1796875" customWidth="1"/>
    <col min="2" max="2" width="15.1796875" customWidth="1"/>
    <col min="3" max="7" width="8.90625" customWidth="1"/>
    <col min="8" max="8" width="2.36328125" customWidth="1"/>
    <col min="9" max="11" width="8.90625" customWidth="1"/>
    <col min="12" max="12" width="3.36328125" customWidth="1"/>
    <col min="13" max="13" width="37.54296875" customWidth="1"/>
    <col min="14" max="14" width="5.1796875" customWidth="1"/>
    <col min="15" max="16384" width="8.90625" hidden="1"/>
  </cols>
  <sheetData>
    <row r="1" spans="1:6" ht="26">
      <c r="A1" s="23" t="s">
        <v>12</v>
      </c>
    </row>
    <row r="3" spans="1:6" ht="29.4" customHeight="1">
      <c r="B3" s="24" t="s">
        <v>13</v>
      </c>
      <c r="C3" s="25" t="str">
        <f>IF(COUNTIF($C$4:$C$178,"Check")&gt;0,"CHECK","OK")</f>
        <v>OK</v>
      </c>
    </row>
    <row r="6" spans="1:6">
      <c r="B6" s="1" t="s">
        <v>56</v>
      </c>
    </row>
    <row r="8" spans="1:6">
      <c r="E8" s="6" t="s">
        <v>55</v>
      </c>
      <c r="F8" s="6" t="s">
        <v>47</v>
      </c>
    </row>
    <row r="9" spans="1:6">
      <c r="C9" s="8" t="str">
        <f>IFERROR(IF(ABS(D9)&gt;0.01,"Check","OK"),"Check")</f>
        <v>OK</v>
      </c>
      <c r="D9" s="9">
        <f>SUMPRODUCT(ABS(E9:K9))</f>
        <v>0</v>
      </c>
      <c r="E9" s="9">
        <f>COUNTIFS(tbl_Data[Account Match],"NOT FOUND")</f>
        <v>0</v>
      </c>
      <c r="F9" s="52">
        <f>SUMIFS(tbl_Data[Group Value ],tbl_Data[Account Match],"NOT FOUND")</f>
        <v>0</v>
      </c>
    </row>
    <row r="11" spans="1:6">
      <c r="B11" t="s">
        <v>231</v>
      </c>
    </row>
    <row r="13" spans="1:6">
      <c r="B13" s="53" t="s">
        <v>124</v>
      </c>
    </row>
    <row r="14" spans="1:6">
      <c r="B14" s="54" t="s">
        <v>232</v>
      </c>
    </row>
    <row r="15" spans="1:6">
      <c r="B15" t="s">
        <v>233</v>
      </c>
    </row>
  </sheetData>
  <conditionalFormatting sqref="C3 C6:C11">
    <cfRule type="containsText" dxfId="40" priority="6" operator="containsText" text="OK">
      <formula>NOT(ISERROR(SEARCH("OK",C3)))</formula>
    </cfRule>
  </conditionalFormatting>
  <conditionalFormatting sqref="C9">
    <cfRule type="containsText" dxfId="39" priority="3" operator="containsText" text="OK">
      <formula>NOT(ISERROR(SEARCH("OK",C9)))</formula>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E7E9-D8CB-4736-9C0D-6ACD73C5BDE9}">
  <sheetPr>
    <tabColor rgb="FF92D050"/>
  </sheetPr>
  <dimension ref="B9:L46"/>
  <sheetViews>
    <sheetView showGridLines="0" workbookViewId="0"/>
  </sheetViews>
  <sheetFormatPr defaultRowHeight="14.5"/>
  <cols>
    <col min="1" max="1" width="3.54296875" customWidth="1"/>
    <col min="2" max="2" width="16.1796875" bestFit="1" customWidth="1"/>
    <col min="3" max="3" width="25.453125" bestFit="1" customWidth="1"/>
    <col min="4" max="11" width="10.36328125" bestFit="1" customWidth="1"/>
  </cols>
  <sheetData>
    <row r="9" spans="2:12">
      <c r="B9" s="22" t="s">
        <v>89</v>
      </c>
      <c r="D9" s="22" t="s">
        <v>35</v>
      </c>
    </row>
    <row r="10" spans="2:12">
      <c r="B10" s="22" t="s">
        <v>11</v>
      </c>
      <c r="C10" s="22" t="s">
        <v>23</v>
      </c>
      <c r="D10" t="s">
        <v>43</v>
      </c>
      <c r="E10" t="s">
        <v>45</v>
      </c>
      <c r="F10" t="s">
        <v>110</v>
      </c>
      <c r="G10" t="s">
        <v>111</v>
      </c>
      <c r="H10" t="s">
        <v>112</v>
      </c>
      <c r="I10" t="s">
        <v>113</v>
      </c>
      <c r="J10" t="s">
        <v>114</v>
      </c>
      <c r="K10" t="s">
        <v>115</v>
      </c>
      <c r="L10" t="s">
        <v>48</v>
      </c>
    </row>
    <row r="11" spans="2:12">
      <c r="B11" t="s">
        <v>41</v>
      </c>
      <c r="C11" t="s">
        <v>128</v>
      </c>
      <c r="D11" s="7">
        <v>16550</v>
      </c>
      <c r="E11" s="7">
        <v>24450</v>
      </c>
      <c r="F11" s="7">
        <v>17775.010000000002</v>
      </c>
      <c r="G11" s="7">
        <v>20020.84</v>
      </c>
      <c r="H11" s="7">
        <v>16791.669999999998</v>
      </c>
      <c r="I11" s="7">
        <v>4450</v>
      </c>
      <c r="J11" s="7">
        <v>279.17</v>
      </c>
      <c r="K11" s="7">
        <v>24450</v>
      </c>
      <c r="L11" s="7">
        <v>124766.69</v>
      </c>
    </row>
    <row r="12" spans="2:12">
      <c r="C12" t="s">
        <v>137</v>
      </c>
      <c r="D12" s="7">
        <v>309.05</v>
      </c>
      <c r="E12" s="7"/>
      <c r="F12" s="7">
        <v>13458.32</v>
      </c>
      <c r="G12" s="7">
        <v>11625</v>
      </c>
      <c r="H12" s="7">
        <v>3062.5</v>
      </c>
      <c r="I12" s="7">
        <v>200</v>
      </c>
      <c r="J12" s="7">
        <v>4750</v>
      </c>
      <c r="K12" s="7"/>
      <c r="L12" s="7">
        <v>33404.869999999995</v>
      </c>
    </row>
    <row r="13" spans="2:12">
      <c r="C13" t="s">
        <v>140</v>
      </c>
      <c r="D13" s="7">
        <v>56561.53</v>
      </c>
      <c r="E13" s="7">
        <v>700</v>
      </c>
      <c r="F13" s="7">
        <v>17520</v>
      </c>
      <c r="G13" s="7">
        <v>700</v>
      </c>
      <c r="H13" s="7">
        <v>700</v>
      </c>
      <c r="I13" s="7"/>
      <c r="J13" s="7">
        <v>700</v>
      </c>
      <c r="K13" s="7"/>
      <c r="L13" s="7">
        <v>76881.53</v>
      </c>
    </row>
    <row r="14" spans="2:12">
      <c r="C14" t="s">
        <v>150</v>
      </c>
      <c r="D14" s="7"/>
      <c r="E14" s="7"/>
      <c r="F14" s="7">
        <v>7562.5</v>
      </c>
      <c r="G14" s="7">
        <v>6609.17</v>
      </c>
      <c r="H14" s="7">
        <v>1136.67</v>
      </c>
      <c r="I14" s="7"/>
      <c r="J14" s="7"/>
      <c r="K14" s="7"/>
      <c r="L14" s="7">
        <v>15308.34</v>
      </c>
    </row>
    <row r="15" spans="2:12">
      <c r="C15" t="s">
        <v>153</v>
      </c>
      <c r="D15" s="7"/>
      <c r="E15" s="7"/>
      <c r="F15" s="7">
        <v>3840.84</v>
      </c>
      <c r="G15" s="7">
        <v>3070.83</v>
      </c>
      <c r="H15" s="7">
        <v>953.33</v>
      </c>
      <c r="I15" s="7"/>
      <c r="J15" s="7"/>
      <c r="K15" s="7"/>
      <c r="L15" s="7">
        <v>7865</v>
      </c>
    </row>
    <row r="16" spans="2:12">
      <c r="B16" t="s">
        <v>102</v>
      </c>
      <c r="D16" s="7">
        <v>73420.58</v>
      </c>
      <c r="E16" s="7">
        <v>25150</v>
      </c>
      <c r="F16" s="7">
        <v>60156.67</v>
      </c>
      <c r="G16" s="7">
        <v>42025.840000000004</v>
      </c>
      <c r="H16" s="7">
        <v>22644.17</v>
      </c>
      <c r="I16" s="7">
        <v>4650</v>
      </c>
      <c r="J16" s="7">
        <v>5729.17</v>
      </c>
      <c r="K16" s="7">
        <v>24450</v>
      </c>
      <c r="L16" s="7">
        <v>258226.43</v>
      </c>
    </row>
    <row r="17" spans="2:12">
      <c r="B17" t="s">
        <v>54</v>
      </c>
      <c r="C17" t="s">
        <v>156</v>
      </c>
      <c r="D17" s="7"/>
      <c r="E17" s="7"/>
      <c r="F17" s="7">
        <v>-5000</v>
      </c>
      <c r="G17" s="7">
        <v>-5500</v>
      </c>
      <c r="H17" s="7">
        <v>-1583.33</v>
      </c>
      <c r="I17" s="7"/>
      <c r="J17" s="7"/>
      <c r="K17" s="7"/>
      <c r="L17" s="7">
        <v>-12083.33</v>
      </c>
    </row>
    <row r="18" spans="2:12">
      <c r="C18" t="s">
        <v>159</v>
      </c>
      <c r="D18" s="7"/>
      <c r="E18" s="7"/>
      <c r="F18" s="7">
        <v>-2083.35</v>
      </c>
      <c r="G18" s="7">
        <v>-1666.68</v>
      </c>
      <c r="H18" s="7">
        <v>-416.67</v>
      </c>
      <c r="I18" s="7"/>
      <c r="J18" s="7"/>
      <c r="K18" s="7"/>
      <c r="L18" s="7">
        <v>-4166.7</v>
      </c>
    </row>
    <row r="19" spans="2:12">
      <c r="C19" t="s">
        <v>162</v>
      </c>
      <c r="D19" s="7"/>
      <c r="E19" s="7"/>
      <c r="F19" s="7">
        <v>-2000</v>
      </c>
      <c r="G19" s="7">
        <v>-1600</v>
      </c>
      <c r="H19" s="7">
        <v>-400</v>
      </c>
      <c r="I19" s="7"/>
      <c r="J19" s="7"/>
      <c r="K19" s="7"/>
      <c r="L19" s="7">
        <v>-4000</v>
      </c>
    </row>
    <row r="20" spans="2:12">
      <c r="C20" t="s">
        <v>165</v>
      </c>
      <c r="D20" s="7"/>
      <c r="E20" s="7"/>
      <c r="F20" s="7">
        <v>-4375</v>
      </c>
      <c r="G20" s="7">
        <v>-3875</v>
      </c>
      <c r="H20" s="7">
        <v>-1020.83</v>
      </c>
      <c r="I20" s="7"/>
      <c r="J20" s="7"/>
      <c r="K20" s="7"/>
      <c r="L20" s="7">
        <v>-9270.83</v>
      </c>
    </row>
    <row r="21" spans="2:12">
      <c r="C21" t="s">
        <v>168</v>
      </c>
      <c r="D21" s="7"/>
      <c r="E21" s="7"/>
      <c r="F21" s="7">
        <v>-1041.6500000000001</v>
      </c>
      <c r="G21" s="7">
        <v>-833.32</v>
      </c>
      <c r="H21" s="7">
        <v>-208.33</v>
      </c>
      <c r="I21" s="7"/>
      <c r="J21" s="7"/>
      <c r="K21" s="7"/>
      <c r="L21" s="7">
        <v>-2083.3000000000002</v>
      </c>
    </row>
    <row r="22" spans="2:12">
      <c r="C22" t="s">
        <v>171</v>
      </c>
      <c r="D22" s="7"/>
      <c r="E22" s="7"/>
      <c r="F22" s="7">
        <v>-575.9</v>
      </c>
      <c r="G22" s="7">
        <v>-749.77</v>
      </c>
      <c r="H22" s="7">
        <v>-755.89</v>
      </c>
      <c r="I22" s="7"/>
      <c r="J22" s="7"/>
      <c r="K22" s="7"/>
      <c r="L22" s="7">
        <v>-2081.56</v>
      </c>
    </row>
    <row r="23" spans="2:12">
      <c r="C23" t="s">
        <v>174</v>
      </c>
      <c r="D23" s="7"/>
      <c r="E23" s="7"/>
      <c r="F23" s="7">
        <v>-3437.5</v>
      </c>
      <c r="G23" s="7">
        <v>-3004.17</v>
      </c>
      <c r="H23" s="7">
        <v>-516.66999999999996</v>
      </c>
      <c r="I23" s="7"/>
      <c r="J23" s="7"/>
      <c r="K23" s="7"/>
      <c r="L23" s="7">
        <v>-6958.34</v>
      </c>
    </row>
    <row r="24" spans="2:12">
      <c r="C24" t="s">
        <v>177</v>
      </c>
      <c r="D24" s="7"/>
      <c r="E24" s="7"/>
      <c r="F24" s="7">
        <v>-1745.8400000000001</v>
      </c>
      <c r="G24" s="7">
        <v>-1395.83</v>
      </c>
      <c r="H24" s="7">
        <v>-433.33</v>
      </c>
      <c r="I24" s="7"/>
      <c r="J24" s="7"/>
      <c r="K24" s="7"/>
      <c r="L24" s="7">
        <v>-3575</v>
      </c>
    </row>
    <row r="25" spans="2:12">
      <c r="C25" t="s">
        <v>180</v>
      </c>
      <c r="D25" s="7"/>
      <c r="E25" s="7"/>
      <c r="F25" s="7">
        <v>-1500</v>
      </c>
      <c r="G25" s="7">
        <v>-1200</v>
      </c>
      <c r="H25" s="7">
        <v>-300</v>
      </c>
      <c r="I25" s="7"/>
      <c r="J25" s="7"/>
      <c r="K25" s="7"/>
      <c r="L25" s="7">
        <v>-3000</v>
      </c>
    </row>
    <row r="26" spans="2:12">
      <c r="B26" t="s">
        <v>100</v>
      </c>
      <c r="D26" s="7"/>
      <c r="E26" s="7"/>
      <c r="F26" s="7">
        <v>-21759.24</v>
      </c>
      <c r="G26" s="7">
        <v>-19824.770000000004</v>
      </c>
      <c r="H26" s="7">
        <v>-5635.05</v>
      </c>
      <c r="I26" s="7"/>
      <c r="J26" s="7"/>
      <c r="K26" s="7"/>
      <c r="L26" s="7">
        <v>-47219.06</v>
      </c>
    </row>
    <row r="27" spans="2:12">
      <c r="B27" t="s">
        <v>53</v>
      </c>
      <c r="C27" t="s">
        <v>109</v>
      </c>
      <c r="D27" s="7"/>
      <c r="E27" s="7"/>
      <c r="F27" s="7">
        <v>-25</v>
      </c>
      <c r="G27" s="7">
        <v>-25</v>
      </c>
      <c r="H27" s="7">
        <v>-25</v>
      </c>
      <c r="I27" s="7"/>
      <c r="J27" s="7"/>
      <c r="K27" s="7"/>
      <c r="L27" s="7">
        <v>-75</v>
      </c>
    </row>
    <row r="28" spans="2:12">
      <c r="C28" t="s">
        <v>143</v>
      </c>
      <c r="D28" s="7">
        <v>-10000</v>
      </c>
      <c r="E28" s="7"/>
      <c r="F28" s="7"/>
      <c r="G28" s="7"/>
      <c r="H28" s="7"/>
      <c r="I28" s="7"/>
      <c r="J28" s="7"/>
      <c r="K28" s="7"/>
      <c r="L28" s="7">
        <v>-10000</v>
      </c>
    </row>
    <row r="29" spans="2:12">
      <c r="C29" t="s">
        <v>148</v>
      </c>
      <c r="D29" s="7"/>
      <c r="E29" s="7">
        <v>-20000</v>
      </c>
      <c r="F29" s="7"/>
      <c r="G29" s="7"/>
      <c r="H29" s="7"/>
      <c r="I29" s="7"/>
      <c r="J29" s="7"/>
      <c r="K29" s="7"/>
      <c r="L29" s="7">
        <v>-20000</v>
      </c>
    </row>
    <row r="30" spans="2:12">
      <c r="C30" t="s">
        <v>183</v>
      </c>
      <c r="D30" s="7"/>
      <c r="E30" s="7"/>
      <c r="F30" s="7">
        <v>-166.67</v>
      </c>
      <c r="G30" s="7">
        <v>-166.67</v>
      </c>
      <c r="H30" s="7">
        <v>-166.67</v>
      </c>
      <c r="I30" s="7"/>
      <c r="J30" s="7"/>
      <c r="K30" s="7"/>
      <c r="L30" s="7">
        <v>-500.01</v>
      </c>
    </row>
    <row r="31" spans="2:12">
      <c r="C31" t="s">
        <v>186</v>
      </c>
      <c r="D31" s="7"/>
      <c r="E31" s="7"/>
      <c r="F31" s="7">
        <v>-125</v>
      </c>
      <c r="G31" s="7">
        <v>-125</v>
      </c>
      <c r="H31" s="7">
        <v>-125</v>
      </c>
      <c r="I31" s="7"/>
      <c r="J31" s="7"/>
      <c r="K31" s="7"/>
      <c r="L31" s="7">
        <v>-375</v>
      </c>
    </row>
    <row r="32" spans="2:12">
      <c r="C32" t="s">
        <v>189</v>
      </c>
      <c r="D32" s="7"/>
      <c r="E32" s="7"/>
      <c r="F32" s="7">
        <v>-15</v>
      </c>
      <c r="G32" s="7">
        <v>-15</v>
      </c>
      <c r="H32" s="7">
        <v>-15</v>
      </c>
      <c r="I32" s="7"/>
      <c r="J32" s="7"/>
      <c r="K32" s="7"/>
      <c r="L32" s="7">
        <v>-45</v>
      </c>
    </row>
    <row r="33" spans="2:12">
      <c r="C33" t="s">
        <v>196</v>
      </c>
      <c r="D33" s="7"/>
      <c r="E33" s="7"/>
      <c r="F33" s="7">
        <v>-83.33</v>
      </c>
      <c r="G33" s="7">
        <v>-83.33</v>
      </c>
      <c r="H33" s="7">
        <v>-83.33</v>
      </c>
      <c r="I33" s="7"/>
      <c r="J33" s="7"/>
      <c r="K33" s="7"/>
      <c r="L33" s="7">
        <v>-249.99</v>
      </c>
    </row>
    <row r="34" spans="2:12">
      <c r="C34" t="s">
        <v>199</v>
      </c>
      <c r="D34" s="7"/>
      <c r="E34" s="7"/>
      <c r="F34" s="7">
        <v>-840</v>
      </c>
      <c r="G34" s="7">
        <v>-840</v>
      </c>
      <c r="H34" s="7">
        <v>-840</v>
      </c>
      <c r="I34" s="7"/>
      <c r="J34" s="7"/>
      <c r="K34" s="7"/>
      <c r="L34" s="7">
        <v>-2520</v>
      </c>
    </row>
    <row r="35" spans="2:12">
      <c r="C35" t="s">
        <v>201</v>
      </c>
      <c r="D35" s="7"/>
      <c r="E35" s="7"/>
      <c r="F35" s="7">
        <v>-625</v>
      </c>
      <c r="G35" s="7">
        <v>-500</v>
      </c>
      <c r="H35" s="7">
        <v>-125</v>
      </c>
      <c r="I35" s="7"/>
      <c r="J35" s="7"/>
      <c r="K35" s="7"/>
      <c r="L35" s="7">
        <v>-1250</v>
      </c>
    </row>
    <row r="36" spans="2:12">
      <c r="C36" t="s">
        <v>204</v>
      </c>
      <c r="D36" s="7"/>
      <c r="E36" s="7"/>
      <c r="F36" s="7">
        <v>-1250</v>
      </c>
      <c r="G36" s="7">
        <v>-1000</v>
      </c>
      <c r="H36" s="7">
        <v>-250</v>
      </c>
      <c r="I36" s="7"/>
      <c r="J36" s="7"/>
      <c r="K36" s="7"/>
      <c r="L36" s="7">
        <v>-2500</v>
      </c>
    </row>
    <row r="37" spans="2:12">
      <c r="C37" t="s">
        <v>207</v>
      </c>
      <c r="D37" s="7"/>
      <c r="E37" s="7"/>
      <c r="F37" s="7">
        <v>-208.35000000000002</v>
      </c>
      <c r="G37" s="7">
        <v>-166.68</v>
      </c>
      <c r="H37" s="7">
        <v>-41.67</v>
      </c>
      <c r="I37" s="7"/>
      <c r="J37" s="7"/>
      <c r="K37" s="7"/>
      <c r="L37" s="7">
        <v>-416.70000000000005</v>
      </c>
    </row>
    <row r="38" spans="2:12">
      <c r="C38" t="s">
        <v>209</v>
      </c>
      <c r="D38" s="7"/>
      <c r="E38" s="7"/>
      <c r="F38" s="7">
        <v>-833.34999999999991</v>
      </c>
      <c r="G38" s="7">
        <v>-666.68</v>
      </c>
      <c r="H38" s="7">
        <v>-166.67</v>
      </c>
      <c r="I38" s="7"/>
      <c r="J38" s="7"/>
      <c r="K38" s="7"/>
      <c r="L38" s="7">
        <v>-1666.6999999999998</v>
      </c>
    </row>
    <row r="39" spans="2:12">
      <c r="C39" t="s">
        <v>211</v>
      </c>
      <c r="D39" s="7"/>
      <c r="E39" s="7"/>
      <c r="F39" s="7">
        <v>-625</v>
      </c>
      <c r="G39" s="7">
        <v>-500</v>
      </c>
      <c r="H39" s="7">
        <v>-125</v>
      </c>
      <c r="I39" s="7"/>
      <c r="J39" s="7"/>
      <c r="K39" s="7"/>
      <c r="L39" s="7">
        <v>-1250</v>
      </c>
    </row>
    <row r="40" spans="2:12">
      <c r="C40" t="s">
        <v>214</v>
      </c>
      <c r="D40" s="7"/>
      <c r="E40" s="7"/>
      <c r="F40" s="7">
        <v>-66.67</v>
      </c>
      <c r="G40" s="7">
        <v>-66.67</v>
      </c>
      <c r="H40" s="7">
        <v>-66.67</v>
      </c>
      <c r="I40" s="7"/>
      <c r="J40" s="7"/>
      <c r="K40" s="7"/>
      <c r="L40" s="7">
        <v>-200.01</v>
      </c>
    </row>
    <row r="41" spans="2:12">
      <c r="C41" t="s">
        <v>217</v>
      </c>
      <c r="D41" s="7"/>
      <c r="E41" s="7"/>
      <c r="F41" s="7">
        <v>-50</v>
      </c>
      <c r="G41" s="7">
        <v>-50</v>
      </c>
      <c r="H41" s="7">
        <v>-50</v>
      </c>
      <c r="I41" s="7"/>
      <c r="J41" s="7"/>
      <c r="K41" s="7"/>
      <c r="L41" s="7">
        <v>-150</v>
      </c>
    </row>
    <row r="42" spans="2:12">
      <c r="C42" t="s">
        <v>220</v>
      </c>
      <c r="D42" s="7"/>
      <c r="E42" s="7"/>
      <c r="F42" s="7"/>
      <c r="G42" s="7"/>
      <c r="H42" s="7">
        <v>-240.55</v>
      </c>
      <c r="I42" s="7"/>
      <c r="J42" s="7"/>
      <c r="K42" s="7"/>
      <c r="L42" s="7">
        <v>-240.55</v>
      </c>
    </row>
    <row r="43" spans="2:12">
      <c r="C43" t="s">
        <v>222</v>
      </c>
      <c r="D43" s="7"/>
      <c r="E43" s="7"/>
      <c r="F43" s="7"/>
      <c r="G43" s="7"/>
      <c r="H43" s="7">
        <v>-73.87</v>
      </c>
      <c r="I43" s="7"/>
      <c r="J43" s="7"/>
      <c r="K43" s="7"/>
      <c r="L43" s="7">
        <v>-73.87</v>
      </c>
    </row>
    <row r="44" spans="2:12">
      <c r="C44" t="s">
        <v>224</v>
      </c>
      <c r="D44" s="7"/>
      <c r="E44" s="7"/>
      <c r="F44" s="7"/>
      <c r="G44" s="7"/>
      <c r="H44" s="7">
        <v>-2462.12</v>
      </c>
      <c r="I44" s="7"/>
      <c r="J44" s="7"/>
      <c r="K44" s="7"/>
      <c r="L44" s="7">
        <v>-2462.12</v>
      </c>
    </row>
    <row r="45" spans="2:12">
      <c r="B45" t="s">
        <v>101</v>
      </c>
      <c r="D45" s="7">
        <v>-10000</v>
      </c>
      <c r="E45" s="7">
        <v>-20000</v>
      </c>
      <c r="F45" s="7">
        <v>-4913.37</v>
      </c>
      <c r="G45" s="7">
        <v>-4205.03</v>
      </c>
      <c r="H45" s="7">
        <v>-4856.55</v>
      </c>
      <c r="I45" s="7"/>
      <c r="J45" s="7"/>
      <c r="K45" s="7"/>
      <c r="L45" s="7">
        <v>-43974.950000000004</v>
      </c>
    </row>
    <row r="46" spans="2:12">
      <c r="B46" t="s">
        <v>48</v>
      </c>
      <c r="D46" s="7">
        <v>63420.58</v>
      </c>
      <c r="E46" s="7">
        <v>5150</v>
      </c>
      <c r="F46" s="7">
        <v>33484.06</v>
      </c>
      <c r="G46" s="7">
        <v>17996.04</v>
      </c>
      <c r="H46" s="7">
        <v>12152.569999999996</v>
      </c>
      <c r="I46" s="7">
        <v>4650</v>
      </c>
      <c r="J46" s="7">
        <v>5729.17</v>
      </c>
      <c r="K46" s="7">
        <v>24450</v>
      </c>
      <c r="L46" s="7">
        <v>167032.42000000001</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0DF5-77EB-40D0-A4A1-D0C3525B4D29}">
  <sheetPr>
    <tabColor rgb="FF92D050"/>
  </sheetPr>
  <dimension ref="A1:AO52"/>
  <sheetViews>
    <sheetView showGridLines="0" showRowColHeaders="0" zoomScaleNormal="100" workbookViewId="0">
      <selection activeCell="A3" sqref="A3"/>
    </sheetView>
  </sheetViews>
  <sheetFormatPr defaultColWidth="0" defaultRowHeight="14.5"/>
  <cols>
    <col min="1" max="1" width="3.36328125" customWidth="1"/>
    <col min="2" max="16" width="8.90625" customWidth="1"/>
    <col min="17" max="17" width="3.6328125" customWidth="1"/>
    <col min="18" max="20" width="8.90625" customWidth="1"/>
    <col min="21" max="21" width="4.08984375" customWidth="1"/>
    <col min="22" max="22" width="7.90625" customWidth="1"/>
    <col min="23" max="23" width="5.81640625" customWidth="1"/>
    <col min="24" max="24" width="16.36328125" bestFit="1" customWidth="1"/>
    <col min="25" max="25" width="10.453125" bestFit="1" customWidth="1"/>
    <col min="26" max="26" width="5.453125" customWidth="1"/>
    <col min="27" max="27" width="16.36328125" bestFit="1" customWidth="1"/>
    <col min="28" max="28" width="8.90625" customWidth="1"/>
    <col min="29" max="29" width="4.36328125" customWidth="1"/>
    <col min="30" max="30" width="25.453125" bestFit="1" customWidth="1"/>
    <col min="31" max="31" width="8.90625" customWidth="1"/>
    <col min="32" max="32" width="4.1796875" customWidth="1"/>
    <col min="33" max="33" width="20.453125" bestFit="1" customWidth="1"/>
    <col min="34" max="34" width="12.90625" bestFit="1" customWidth="1"/>
    <col min="35" max="35" width="4.36328125" customWidth="1"/>
    <col min="36" max="36" width="25.453125" bestFit="1" customWidth="1"/>
    <col min="37" max="37" width="8.90625" customWidth="1"/>
    <col min="38" max="38" width="4.1796875" customWidth="1"/>
    <col min="39" max="39" width="20.453125" bestFit="1" customWidth="1"/>
    <col min="40" max="40" width="12.90625" bestFit="1" customWidth="1"/>
    <col min="41" max="41" width="4.90625" customWidth="1"/>
    <col min="42" max="16384" width="8.90625" hidden="1"/>
  </cols>
  <sheetData>
    <row r="1" spans="2:40">
      <c r="V1" s="45"/>
      <c r="X1" s="2" t="s">
        <v>90</v>
      </c>
    </row>
    <row r="2" spans="2:40">
      <c r="V2" s="45"/>
      <c r="X2" s="2"/>
    </row>
    <row r="3" spans="2:40">
      <c r="V3" s="45"/>
      <c r="X3" s="2"/>
    </row>
    <row r="4" spans="2:40" ht="26">
      <c r="B4" s="23" t="s">
        <v>105</v>
      </c>
      <c r="V4" s="45"/>
      <c r="X4" t="s">
        <v>41</v>
      </c>
      <c r="AA4" t="s">
        <v>52</v>
      </c>
      <c r="AD4" t="s">
        <v>119</v>
      </c>
      <c r="AG4" t="s">
        <v>118</v>
      </c>
      <c r="AJ4" t="s">
        <v>116</v>
      </c>
      <c r="AM4" t="s">
        <v>117</v>
      </c>
    </row>
    <row r="5" spans="2:40">
      <c r="V5" s="45"/>
      <c r="AD5" s="22" t="s">
        <v>10</v>
      </c>
      <c r="AE5" t="s">
        <v>41</v>
      </c>
      <c r="AJ5" s="22" t="s">
        <v>10</v>
      </c>
      <c r="AK5" t="s">
        <v>52</v>
      </c>
    </row>
    <row r="6" spans="2:40">
      <c r="V6" s="45"/>
      <c r="X6" s="22" t="s">
        <v>10</v>
      </c>
      <c r="Y6" t="s">
        <v>41</v>
      </c>
      <c r="AA6" s="22" t="s">
        <v>10</v>
      </c>
      <c r="AB6" t="s">
        <v>52</v>
      </c>
      <c r="AD6" s="22" t="s">
        <v>35</v>
      </c>
      <c r="AE6" t="s">
        <v>104</v>
      </c>
      <c r="AG6" s="22" t="s">
        <v>10</v>
      </c>
      <c r="AH6" t="s">
        <v>41</v>
      </c>
      <c r="AJ6" s="22" t="s">
        <v>35</v>
      </c>
      <c r="AK6" t="s">
        <v>104</v>
      </c>
      <c r="AM6" s="22" t="s">
        <v>10</v>
      </c>
      <c r="AN6" t="s">
        <v>52</v>
      </c>
    </row>
    <row r="7" spans="2:40">
      <c r="V7" s="45"/>
    </row>
    <row r="8" spans="2:40">
      <c r="V8" s="45"/>
      <c r="X8" s="22" t="s">
        <v>103</v>
      </c>
      <c r="AA8" s="22" t="s">
        <v>103</v>
      </c>
      <c r="AD8" s="22" t="s">
        <v>103</v>
      </c>
      <c r="AG8" s="22" t="s">
        <v>103</v>
      </c>
      <c r="AJ8" s="22" t="s">
        <v>103</v>
      </c>
      <c r="AM8" s="22" t="s">
        <v>103</v>
      </c>
    </row>
    <row r="9" spans="2:40">
      <c r="V9" s="45"/>
      <c r="X9" s="22" t="s">
        <v>35</v>
      </c>
      <c r="Y9" t="s">
        <v>14</v>
      </c>
      <c r="AA9" s="22" t="s">
        <v>35</v>
      </c>
      <c r="AB9" t="s">
        <v>14</v>
      </c>
      <c r="AD9" s="22" t="s">
        <v>23</v>
      </c>
      <c r="AE9" t="s">
        <v>14</v>
      </c>
      <c r="AG9" s="22" t="s">
        <v>33</v>
      </c>
      <c r="AH9" t="s">
        <v>14</v>
      </c>
      <c r="AJ9" s="22" t="s">
        <v>23</v>
      </c>
      <c r="AK9" t="s">
        <v>14</v>
      </c>
      <c r="AM9" s="22" t="s">
        <v>33</v>
      </c>
      <c r="AN9" t="s">
        <v>14</v>
      </c>
    </row>
    <row r="10" spans="2:40">
      <c r="V10" s="45"/>
      <c r="X10" t="s">
        <v>43</v>
      </c>
      <c r="Y10" s="20">
        <v>73420.58</v>
      </c>
      <c r="AA10" t="s">
        <v>43</v>
      </c>
      <c r="AB10" s="20">
        <v>10000</v>
      </c>
      <c r="AD10" t="s">
        <v>128</v>
      </c>
      <c r="AE10" s="20">
        <v>124766.68999999999</v>
      </c>
      <c r="AG10" t="s">
        <v>42</v>
      </c>
      <c r="AH10" s="20">
        <v>131723.90000000002</v>
      </c>
      <c r="AJ10" t="s">
        <v>148</v>
      </c>
      <c r="AK10" s="20">
        <v>20000</v>
      </c>
      <c r="AM10" t="s">
        <v>132</v>
      </c>
      <c r="AN10" s="20">
        <v>52220.899999999972</v>
      </c>
    </row>
    <row r="11" spans="2:40">
      <c r="V11" s="45"/>
      <c r="X11" t="s">
        <v>45</v>
      </c>
      <c r="Y11" s="20">
        <v>25150</v>
      </c>
      <c r="AA11" t="s">
        <v>45</v>
      </c>
      <c r="AB11" s="20">
        <v>20000</v>
      </c>
      <c r="AD11" t="s">
        <v>140</v>
      </c>
      <c r="AE11" s="20">
        <v>76881.53</v>
      </c>
      <c r="AG11" t="s">
        <v>132</v>
      </c>
      <c r="AH11" s="20">
        <v>126502.52999999998</v>
      </c>
      <c r="AJ11" t="s">
        <v>156</v>
      </c>
      <c r="AK11" s="20">
        <v>12083.33</v>
      </c>
      <c r="AM11" t="s">
        <v>42</v>
      </c>
      <c r="AN11" s="20">
        <v>38973.109999999993</v>
      </c>
    </row>
    <row r="12" spans="2:40">
      <c r="V12" s="45"/>
      <c r="X12" t="s">
        <v>110</v>
      </c>
      <c r="Y12" s="20">
        <v>60156.67</v>
      </c>
      <c r="AA12" t="s">
        <v>110</v>
      </c>
      <c r="AB12" s="20">
        <v>26672.609999999979</v>
      </c>
      <c r="AD12" t="s">
        <v>137</v>
      </c>
      <c r="AE12" s="20">
        <v>33404.869999999995</v>
      </c>
      <c r="AJ12" t="s">
        <v>143</v>
      </c>
      <c r="AK12" s="20">
        <v>10000</v>
      </c>
    </row>
    <row r="13" spans="2:40">
      <c r="V13" s="45"/>
      <c r="X13" t="s">
        <v>111</v>
      </c>
      <c r="Y13" s="20">
        <v>42025.84</v>
      </c>
      <c r="AA13" t="s">
        <v>111</v>
      </c>
      <c r="AB13" s="20">
        <v>24029.799999999988</v>
      </c>
      <c r="AD13" t="s">
        <v>150</v>
      </c>
      <c r="AE13" s="20">
        <v>15308.34</v>
      </c>
      <c r="AJ13" t="s">
        <v>165</v>
      </c>
      <c r="AK13" s="20">
        <v>9270.83</v>
      </c>
    </row>
    <row r="14" spans="2:40">
      <c r="V14" s="45"/>
      <c r="X14" t="s">
        <v>112</v>
      </c>
      <c r="Y14" s="20">
        <v>22644.17</v>
      </c>
      <c r="AA14" t="s">
        <v>112</v>
      </c>
      <c r="AB14" s="20">
        <v>10491.6</v>
      </c>
      <c r="AD14" t="s">
        <v>153</v>
      </c>
      <c r="AE14" s="20">
        <v>7865</v>
      </c>
      <c r="AJ14" t="s">
        <v>174</v>
      </c>
      <c r="AK14" s="20">
        <v>6958.34</v>
      </c>
    </row>
    <row r="15" spans="2:40">
      <c r="V15" s="45"/>
      <c r="X15" t="s">
        <v>113</v>
      </c>
      <c r="Y15" s="20">
        <v>4650</v>
      </c>
      <c r="AJ15" t="s">
        <v>159</v>
      </c>
      <c r="AK15" s="20">
        <v>4166.7</v>
      </c>
    </row>
    <row r="16" spans="2:40">
      <c r="V16" s="45"/>
      <c r="X16" t="s">
        <v>114</v>
      </c>
      <c r="Y16" s="20">
        <v>5729.17</v>
      </c>
      <c r="AJ16" t="s">
        <v>162</v>
      </c>
      <c r="AK16" s="20">
        <v>4000</v>
      </c>
    </row>
    <row r="17" spans="22:37">
      <c r="V17" s="45"/>
      <c r="X17" t="s">
        <v>115</v>
      </c>
      <c r="Y17" s="20">
        <v>24450</v>
      </c>
      <c r="AJ17" t="s">
        <v>177</v>
      </c>
      <c r="AK17" s="20">
        <v>3575</v>
      </c>
    </row>
    <row r="18" spans="22:37">
      <c r="V18" s="45"/>
      <c r="AJ18" t="s">
        <v>180</v>
      </c>
      <c r="AK18" s="20">
        <v>3000</v>
      </c>
    </row>
    <row r="19" spans="22:37">
      <c r="V19" s="45"/>
      <c r="AJ19" t="s">
        <v>199</v>
      </c>
      <c r="AK19" s="20">
        <v>2520</v>
      </c>
    </row>
    <row r="20" spans="22:37">
      <c r="V20" s="45"/>
    </row>
    <row r="21" spans="22:37">
      <c r="V21" s="45"/>
    </row>
    <row r="22" spans="22:37">
      <c r="V22" s="45"/>
    </row>
    <row r="23" spans="22:37">
      <c r="V23" s="45"/>
    </row>
    <row r="24" spans="22:37">
      <c r="V24" s="45"/>
    </row>
    <row r="25" spans="22:37">
      <c r="V25" s="45"/>
    </row>
    <row r="26" spans="22:37">
      <c r="V26" s="45"/>
    </row>
    <row r="27" spans="22:37">
      <c r="V27" s="45"/>
    </row>
    <row r="28" spans="22:37">
      <c r="V28" s="45"/>
    </row>
    <row r="29" spans="22:37">
      <c r="V29" s="45"/>
    </row>
    <row r="30" spans="22:37">
      <c r="V30" s="45"/>
    </row>
    <row r="31" spans="22:37">
      <c r="V31" s="45"/>
    </row>
    <row r="32" spans="22:37">
      <c r="V32" s="45"/>
    </row>
    <row r="33" spans="22:22">
      <c r="V33" s="45"/>
    </row>
    <row r="34" spans="22:22">
      <c r="V34" s="45"/>
    </row>
    <row r="35" spans="22:22">
      <c r="V35" s="45"/>
    </row>
    <row r="36" spans="22:22">
      <c r="V36" s="45"/>
    </row>
    <row r="37" spans="22:22">
      <c r="V37" s="45"/>
    </row>
    <row r="38" spans="22:22">
      <c r="V38" s="45"/>
    </row>
    <row r="39" spans="22:22">
      <c r="V39" s="45"/>
    </row>
    <row r="40" spans="22:22">
      <c r="V40" s="45"/>
    </row>
    <row r="41" spans="22:22">
      <c r="V41" s="45"/>
    </row>
    <row r="42" spans="22:22">
      <c r="V42" s="45"/>
    </row>
    <row r="43" spans="22:22">
      <c r="V43" s="45"/>
    </row>
    <row r="44" spans="22:22">
      <c r="V44" s="45"/>
    </row>
    <row r="45" spans="22:22">
      <c r="V45" s="45"/>
    </row>
    <row r="46" spans="22:22">
      <c r="V46" s="45"/>
    </row>
    <row r="47" spans="22:22">
      <c r="V47" s="45"/>
    </row>
    <row r="48" spans="22:22">
      <c r="V48" s="45"/>
    </row>
    <row r="49" spans="22:22">
      <c r="V49" s="45"/>
    </row>
    <row r="50" spans="22:22">
      <c r="V50" s="45"/>
    </row>
    <row r="51" spans="22:22">
      <c r="V51" s="45"/>
    </row>
    <row r="52" spans="22:22">
      <c r="V52" s="45"/>
    </row>
  </sheetData>
  <pageMargins left="0.7" right="0.7" top="0.75" bottom="0.75" header="0.3" footer="0.3"/>
  <pageSetup paperSize="9" orientation="portrait" horizontalDpi="0" verticalDpi="0" r:id="rId7"/>
  <drawing r:id="rId8"/>
  <extLst>
    <ext xmlns:x14="http://schemas.microsoft.com/office/spreadsheetml/2009/9/main" uri="{A8765BA9-456A-4dab-B4F3-ACF838C121DE}">
      <x14:slicerList>
        <x14:slicer r:id="rId9"/>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B0CD-BCBD-46D6-ACC1-99FC0F8E8055}">
  <sheetPr>
    <tabColor rgb="FFFFFFCC"/>
  </sheetPr>
  <dimension ref="A1:U543"/>
  <sheetViews>
    <sheetView workbookViewId="0"/>
  </sheetViews>
  <sheetFormatPr defaultColWidth="0" defaultRowHeight="14.5"/>
  <cols>
    <col min="1" max="1" width="27" bestFit="1" customWidth="1"/>
    <col min="2" max="2" width="15" customWidth="1"/>
    <col min="3" max="3" width="26.453125" bestFit="1" customWidth="1"/>
    <col min="4" max="4" width="12.1796875" bestFit="1" customWidth="1"/>
    <col min="5" max="5" width="16.81640625" bestFit="1" customWidth="1"/>
    <col min="6" max="6" width="17.453125" bestFit="1" customWidth="1"/>
    <col min="7" max="7" width="28.54296875" customWidth="1"/>
    <col min="8" max="9" width="20.453125" bestFit="1" customWidth="1"/>
    <col min="10" max="10" width="10.36328125" bestFit="1" customWidth="1"/>
    <col min="11" max="11" width="17.81640625" bestFit="1" customWidth="1"/>
    <col min="12" max="12" width="14.6328125" bestFit="1" customWidth="1"/>
    <col min="13" max="13" width="11.90625" bestFit="1" customWidth="1"/>
    <col min="14" max="14" width="17" bestFit="1" customWidth="1"/>
    <col min="15" max="15" width="14.08984375" bestFit="1" customWidth="1"/>
    <col min="16" max="16" width="16.1796875" bestFit="1" customWidth="1"/>
    <col min="17" max="17" width="8.90625" customWidth="1"/>
    <col min="18" max="18" width="10.81640625" bestFit="1" customWidth="1"/>
    <col min="19" max="19" width="11.453125" bestFit="1" customWidth="1"/>
    <col min="20" max="20" width="9.6328125" bestFit="1" customWidth="1"/>
    <col min="21" max="21" width="7.453125" customWidth="1"/>
    <col min="22" max="16384" width="8.90625" hidden="1"/>
  </cols>
  <sheetData>
    <row r="1" spans="1:20" ht="50" customHeight="1">
      <c r="A1" s="16" t="s">
        <v>126</v>
      </c>
      <c r="B1" s="16" t="s">
        <v>29</v>
      </c>
      <c r="C1" s="16" t="s">
        <v>225</v>
      </c>
      <c r="D1" s="16" t="s">
        <v>226</v>
      </c>
      <c r="E1" s="15"/>
      <c r="F1" s="15"/>
      <c r="G1" s="15"/>
      <c r="H1" s="15"/>
      <c r="I1" s="15"/>
      <c r="J1" s="15"/>
      <c r="K1" s="15"/>
      <c r="L1" s="15"/>
      <c r="M1" s="15"/>
      <c r="N1" s="15"/>
      <c r="O1" s="15"/>
      <c r="P1" s="15"/>
    </row>
    <row r="2" spans="1:20">
      <c r="A2" s="17" t="s">
        <v>30</v>
      </c>
      <c r="B2" s="17" t="s">
        <v>20</v>
      </c>
      <c r="C2" s="17" t="s">
        <v>23</v>
      </c>
      <c r="D2" s="17" t="s">
        <v>21</v>
      </c>
      <c r="E2" s="17" t="s">
        <v>22</v>
      </c>
      <c r="F2" s="17" t="s">
        <v>31</v>
      </c>
      <c r="G2" s="17" t="s">
        <v>32</v>
      </c>
      <c r="H2" s="17" t="s">
        <v>33</v>
      </c>
      <c r="I2" s="17" t="s">
        <v>34</v>
      </c>
      <c r="J2" s="17" t="s">
        <v>35</v>
      </c>
      <c r="K2" s="17" t="s">
        <v>36</v>
      </c>
      <c r="L2" s="17" t="s">
        <v>37</v>
      </c>
      <c r="M2" s="17" t="s">
        <v>38</v>
      </c>
      <c r="N2" s="17" t="s">
        <v>39</v>
      </c>
      <c r="O2" s="17" t="s">
        <v>40</v>
      </c>
      <c r="P2" s="48" t="s">
        <v>123</v>
      </c>
      <c r="Q2" s="48" t="s">
        <v>49</v>
      </c>
      <c r="R2" s="48" t="s">
        <v>10</v>
      </c>
      <c r="S2" s="48" t="s">
        <v>11</v>
      </c>
      <c r="T2" s="48" t="s">
        <v>47</v>
      </c>
    </row>
    <row r="3" spans="1:20">
      <c r="A3" s="15" t="s">
        <v>126</v>
      </c>
      <c r="B3" s="15" t="s">
        <v>127</v>
      </c>
      <c r="C3" s="15" t="s">
        <v>128</v>
      </c>
      <c r="D3" s="15" t="s">
        <v>24</v>
      </c>
      <c r="E3" s="15" t="s">
        <v>129</v>
      </c>
      <c r="F3" s="15" t="s">
        <v>130</v>
      </c>
      <c r="G3" s="15" t="s">
        <v>131</v>
      </c>
      <c r="H3" s="15" t="s">
        <v>132</v>
      </c>
      <c r="I3" s="15" t="s">
        <v>133</v>
      </c>
      <c r="J3" s="15" t="s">
        <v>43</v>
      </c>
      <c r="K3" s="15" t="s">
        <v>15</v>
      </c>
      <c r="L3" s="15" t="s">
        <v>25</v>
      </c>
      <c r="M3" s="15">
        <v>2200</v>
      </c>
      <c r="N3" s="15" t="s">
        <v>25</v>
      </c>
      <c r="O3" s="15">
        <v>2200</v>
      </c>
      <c r="P3" s="51">
        <f>IFERROR(MATCH(tbl_Data[[#This Row],[Account ]],tbl_Nominal[Account],0),"NOT FOUND")</f>
        <v>3</v>
      </c>
      <c r="Q3" s="49" t="str">
        <f>INDEX(tbl_Nominal[Sign],tbl_Data[[#This Row],[Account Match]])</f>
        <v>Positive</v>
      </c>
      <c r="R3" s="49" t="str">
        <f>INDEX(tbl_Nominal[L1 Group],tbl_Data[[#This Row],[Account Match]])</f>
        <v>Revenue</v>
      </c>
      <c r="S3" s="49" t="str">
        <f>INDEX(tbl_Nominal[L2 Group],tbl_Data[[#This Row],[Account Match]])</f>
        <v>Revenue</v>
      </c>
      <c r="T3" s="50">
        <f>IF(tbl_Data[[#This Row],[Sign]]="Positive", tbl_Data[[#This Row],[Group Value ]],tbl_Data[[#This Row],[Group Value ]] * -1)</f>
        <v>2200</v>
      </c>
    </row>
    <row r="4" spans="1:20">
      <c r="A4" s="15" t="s">
        <v>126</v>
      </c>
      <c r="B4" s="15" t="s">
        <v>127</v>
      </c>
      <c r="C4" s="15" t="s">
        <v>128</v>
      </c>
      <c r="D4" s="15" t="s">
        <v>24</v>
      </c>
      <c r="E4" s="15" t="s">
        <v>129</v>
      </c>
      <c r="F4" s="15" t="s">
        <v>130</v>
      </c>
      <c r="G4" s="15" t="s">
        <v>131</v>
      </c>
      <c r="H4" s="15" t="s">
        <v>132</v>
      </c>
      <c r="I4" s="15" t="s">
        <v>134</v>
      </c>
      <c r="J4" s="15" t="s">
        <v>43</v>
      </c>
      <c r="K4" s="15" t="s">
        <v>15</v>
      </c>
      <c r="L4" s="15" t="s">
        <v>25</v>
      </c>
      <c r="M4" s="15">
        <v>7350</v>
      </c>
      <c r="N4" s="15" t="s">
        <v>25</v>
      </c>
      <c r="O4" s="15">
        <v>7350</v>
      </c>
      <c r="P4" s="51">
        <f>IFERROR(MATCH(tbl_Data[[#This Row],[Account ]],tbl_Nominal[Account],0),"NOT FOUND")</f>
        <v>3</v>
      </c>
      <c r="Q4" s="49" t="str">
        <f>INDEX(tbl_Nominal[Sign],tbl_Data[[#This Row],[Account Match]])</f>
        <v>Positive</v>
      </c>
      <c r="R4" s="49" t="str">
        <f>INDEX(tbl_Nominal[L1 Group],tbl_Data[[#This Row],[Account Match]])</f>
        <v>Revenue</v>
      </c>
      <c r="S4" s="49" t="str">
        <f>INDEX(tbl_Nominal[L2 Group],tbl_Data[[#This Row],[Account Match]])</f>
        <v>Revenue</v>
      </c>
      <c r="T4" s="50">
        <f>IF(tbl_Data[[#This Row],[Sign]]="Positive", tbl_Data[[#This Row],[Group Value ]],tbl_Data[[#This Row],[Group Value ]] * -1)</f>
        <v>7350</v>
      </c>
    </row>
    <row r="5" spans="1:20">
      <c r="A5" s="15" t="s">
        <v>126</v>
      </c>
      <c r="B5" s="15" t="s">
        <v>127</v>
      </c>
      <c r="C5" s="15" t="s">
        <v>128</v>
      </c>
      <c r="D5" s="15" t="s">
        <v>24</v>
      </c>
      <c r="E5" s="15" t="s">
        <v>129</v>
      </c>
      <c r="F5" s="15" t="s">
        <v>130</v>
      </c>
      <c r="G5" s="15" t="s">
        <v>131</v>
      </c>
      <c r="H5" s="15" t="s">
        <v>132</v>
      </c>
      <c r="I5" s="15" t="s">
        <v>135</v>
      </c>
      <c r="J5" s="15" t="s">
        <v>43</v>
      </c>
      <c r="K5" s="15" t="s">
        <v>15</v>
      </c>
      <c r="L5" s="15" t="s">
        <v>25</v>
      </c>
      <c r="M5" s="15">
        <v>7000</v>
      </c>
      <c r="N5" s="15" t="s">
        <v>25</v>
      </c>
      <c r="O5" s="15">
        <v>7000</v>
      </c>
      <c r="P5" s="51">
        <f>IFERROR(MATCH(tbl_Data[[#This Row],[Account ]],tbl_Nominal[Account],0),"NOT FOUND")</f>
        <v>3</v>
      </c>
      <c r="Q5" s="49" t="str">
        <f>INDEX(tbl_Nominal[Sign],tbl_Data[[#This Row],[Account Match]])</f>
        <v>Positive</v>
      </c>
      <c r="R5" s="49" t="str">
        <f>INDEX(tbl_Nominal[L1 Group],tbl_Data[[#This Row],[Account Match]])</f>
        <v>Revenue</v>
      </c>
      <c r="S5" s="49" t="str">
        <f>INDEX(tbl_Nominal[L2 Group],tbl_Data[[#This Row],[Account Match]])</f>
        <v>Revenue</v>
      </c>
      <c r="T5" s="50">
        <f>IF(tbl_Data[[#This Row],[Sign]]="Positive", tbl_Data[[#This Row],[Group Value ]],tbl_Data[[#This Row],[Group Value ]] * -1)</f>
        <v>7000</v>
      </c>
    </row>
    <row r="6" spans="1:20">
      <c r="A6" s="15" t="s">
        <v>126</v>
      </c>
      <c r="B6" s="15" t="s">
        <v>127</v>
      </c>
      <c r="C6" s="15" t="s">
        <v>128</v>
      </c>
      <c r="D6" s="15" t="s">
        <v>24</v>
      </c>
      <c r="E6" s="15" t="s">
        <v>129</v>
      </c>
      <c r="F6" s="15" t="s">
        <v>130</v>
      </c>
      <c r="G6" s="15" t="s">
        <v>131</v>
      </c>
      <c r="H6" s="15" t="s">
        <v>42</v>
      </c>
      <c r="I6" s="15" t="s">
        <v>42</v>
      </c>
      <c r="J6" s="15" t="s">
        <v>43</v>
      </c>
      <c r="K6" s="15" t="s">
        <v>15</v>
      </c>
      <c r="L6" s="15" t="s">
        <v>25</v>
      </c>
      <c r="M6" s="15">
        <v>0</v>
      </c>
      <c r="N6" s="15" t="s">
        <v>25</v>
      </c>
      <c r="O6" s="15">
        <v>0</v>
      </c>
      <c r="P6" s="51">
        <f>IFERROR(MATCH(tbl_Data[[#This Row],[Account ]],tbl_Nominal[Account],0),"NOT FOUND")</f>
        <v>3</v>
      </c>
      <c r="Q6" s="49" t="str">
        <f>INDEX(tbl_Nominal[Sign],tbl_Data[[#This Row],[Account Match]])</f>
        <v>Positive</v>
      </c>
      <c r="R6" s="49" t="str">
        <f>INDEX(tbl_Nominal[L1 Group],tbl_Data[[#This Row],[Account Match]])</f>
        <v>Revenue</v>
      </c>
      <c r="S6" s="49" t="str">
        <f>INDEX(tbl_Nominal[L2 Group],tbl_Data[[#This Row],[Account Match]])</f>
        <v>Revenue</v>
      </c>
      <c r="T6" s="50">
        <f>IF(tbl_Data[[#This Row],[Sign]]="Positive", tbl_Data[[#This Row],[Group Value ]],tbl_Data[[#This Row],[Group Value ]] * -1)</f>
        <v>0</v>
      </c>
    </row>
    <row r="7" spans="1:20">
      <c r="A7" s="15" t="s">
        <v>126</v>
      </c>
      <c r="B7" s="15" t="s">
        <v>136</v>
      </c>
      <c r="C7" s="15" t="s">
        <v>137</v>
      </c>
      <c r="D7" s="15" t="s">
        <v>24</v>
      </c>
      <c r="E7" s="15" t="s">
        <v>106</v>
      </c>
      <c r="F7" s="15" t="s">
        <v>41</v>
      </c>
      <c r="G7" s="15" t="s">
        <v>138</v>
      </c>
      <c r="H7" s="15" t="s">
        <v>132</v>
      </c>
      <c r="I7" s="15" t="s">
        <v>133</v>
      </c>
      <c r="J7" s="15" t="s">
        <v>43</v>
      </c>
      <c r="K7" s="15" t="s">
        <v>15</v>
      </c>
      <c r="L7" s="15" t="s">
        <v>25</v>
      </c>
      <c r="M7" s="15">
        <v>0</v>
      </c>
      <c r="N7" s="15" t="s">
        <v>25</v>
      </c>
      <c r="O7" s="15">
        <v>0</v>
      </c>
      <c r="P7" s="51">
        <f>IFERROR(MATCH(tbl_Data[[#This Row],[Account ]],tbl_Nominal[Account],0),"NOT FOUND")</f>
        <v>4</v>
      </c>
      <c r="Q7" s="49" t="str">
        <f>INDEX(tbl_Nominal[Sign],tbl_Data[[#This Row],[Account Match]])</f>
        <v>Positive</v>
      </c>
      <c r="R7" s="49" t="str">
        <f>INDEX(tbl_Nominal[L1 Group],tbl_Data[[#This Row],[Account Match]])</f>
        <v>Revenue</v>
      </c>
      <c r="S7" s="49" t="str">
        <f>INDEX(tbl_Nominal[L2 Group],tbl_Data[[#This Row],[Account Match]])</f>
        <v>Revenue</v>
      </c>
      <c r="T7" s="50">
        <f>IF(tbl_Data[[#This Row],[Sign]]="Positive", tbl_Data[[#This Row],[Group Value ]],tbl_Data[[#This Row],[Group Value ]] * -1)</f>
        <v>0</v>
      </c>
    </row>
    <row r="8" spans="1:20">
      <c r="A8" s="15" t="s">
        <v>126</v>
      </c>
      <c r="B8" s="15" t="s">
        <v>136</v>
      </c>
      <c r="C8" s="15" t="s">
        <v>137</v>
      </c>
      <c r="D8" s="15" t="s">
        <v>24</v>
      </c>
      <c r="E8" s="15" t="s">
        <v>106</v>
      </c>
      <c r="F8" s="15" t="s">
        <v>41</v>
      </c>
      <c r="G8" s="15" t="s">
        <v>138</v>
      </c>
      <c r="H8" s="15" t="s">
        <v>132</v>
      </c>
      <c r="I8" s="15" t="s">
        <v>134</v>
      </c>
      <c r="J8" s="15" t="s">
        <v>43</v>
      </c>
      <c r="K8" s="15" t="s">
        <v>15</v>
      </c>
      <c r="L8" s="15" t="s">
        <v>25</v>
      </c>
      <c r="M8" s="15">
        <v>0</v>
      </c>
      <c r="N8" s="15" t="s">
        <v>25</v>
      </c>
      <c r="O8" s="15">
        <v>0</v>
      </c>
      <c r="P8" s="51">
        <f>IFERROR(MATCH(tbl_Data[[#This Row],[Account ]],tbl_Nominal[Account],0),"NOT FOUND")</f>
        <v>4</v>
      </c>
      <c r="Q8" s="49" t="str">
        <f>INDEX(tbl_Nominal[Sign],tbl_Data[[#This Row],[Account Match]])</f>
        <v>Positive</v>
      </c>
      <c r="R8" s="49" t="str">
        <f>INDEX(tbl_Nominal[L1 Group],tbl_Data[[#This Row],[Account Match]])</f>
        <v>Revenue</v>
      </c>
      <c r="S8" s="49" t="str">
        <f>INDEX(tbl_Nominal[L2 Group],tbl_Data[[#This Row],[Account Match]])</f>
        <v>Revenue</v>
      </c>
      <c r="T8" s="50">
        <f>IF(tbl_Data[[#This Row],[Sign]]="Positive", tbl_Data[[#This Row],[Group Value ]],tbl_Data[[#This Row],[Group Value ]] * -1)</f>
        <v>0</v>
      </c>
    </row>
    <row r="9" spans="1:20">
      <c r="A9" s="15" t="s">
        <v>126</v>
      </c>
      <c r="B9" s="15" t="s">
        <v>136</v>
      </c>
      <c r="C9" s="15" t="s">
        <v>137</v>
      </c>
      <c r="D9" s="15" t="s">
        <v>24</v>
      </c>
      <c r="E9" s="15" t="s">
        <v>106</v>
      </c>
      <c r="F9" s="15" t="s">
        <v>41</v>
      </c>
      <c r="G9" s="15" t="s">
        <v>138</v>
      </c>
      <c r="H9" s="15" t="s">
        <v>132</v>
      </c>
      <c r="I9" s="15" t="s">
        <v>135</v>
      </c>
      <c r="J9" s="15" t="s">
        <v>43</v>
      </c>
      <c r="K9" s="15" t="s">
        <v>15</v>
      </c>
      <c r="L9" s="15" t="s">
        <v>25</v>
      </c>
      <c r="M9" s="15">
        <v>0</v>
      </c>
      <c r="N9" s="15" t="s">
        <v>25</v>
      </c>
      <c r="O9" s="15">
        <v>0</v>
      </c>
      <c r="P9" s="51">
        <f>IFERROR(MATCH(tbl_Data[[#This Row],[Account ]],tbl_Nominal[Account],0),"NOT FOUND")</f>
        <v>4</v>
      </c>
      <c r="Q9" s="49" t="str">
        <f>INDEX(tbl_Nominal[Sign],tbl_Data[[#This Row],[Account Match]])</f>
        <v>Positive</v>
      </c>
      <c r="R9" s="49" t="str">
        <f>INDEX(tbl_Nominal[L1 Group],tbl_Data[[#This Row],[Account Match]])</f>
        <v>Revenue</v>
      </c>
      <c r="S9" s="49" t="str">
        <f>INDEX(tbl_Nominal[L2 Group],tbl_Data[[#This Row],[Account Match]])</f>
        <v>Revenue</v>
      </c>
      <c r="T9" s="50">
        <f>IF(tbl_Data[[#This Row],[Sign]]="Positive", tbl_Data[[#This Row],[Group Value ]],tbl_Data[[#This Row],[Group Value ]] * -1)</f>
        <v>0</v>
      </c>
    </row>
    <row r="10" spans="1:20">
      <c r="A10" s="15" t="s">
        <v>126</v>
      </c>
      <c r="B10" s="15" t="s">
        <v>136</v>
      </c>
      <c r="C10" s="15" t="s">
        <v>137</v>
      </c>
      <c r="D10" s="15" t="s">
        <v>24</v>
      </c>
      <c r="E10" s="15" t="s">
        <v>106</v>
      </c>
      <c r="F10" s="15" t="s">
        <v>41</v>
      </c>
      <c r="G10" s="15" t="s">
        <v>138</v>
      </c>
      <c r="H10" s="15" t="s">
        <v>42</v>
      </c>
      <c r="I10" s="15" t="s">
        <v>42</v>
      </c>
      <c r="J10" s="15" t="s">
        <v>43</v>
      </c>
      <c r="K10" s="15" t="s">
        <v>15</v>
      </c>
      <c r="L10" s="15" t="s">
        <v>25</v>
      </c>
      <c r="M10" s="15">
        <v>309.05</v>
      </c>
      <c r="N10" s="15" t="s">
        <v>25</v>
      </c>
      <c r="O10" s="15">
        <v>309.05</v>
      </c>
      <c r="P10" s="51">
        <f>IFERROR(MATCH(tbl_Data[[#This Row],[Account ]],tbl_Nominal[Account],0),"NOT FOUND")</f>
        <v>4</v>
      </c>
      <c r="Q10" s="49" t="str">
        <f>INDEX(tbl_Nominal[Sign],tbl_Data[[#This Row],[Account Match]])</f>
        <v>Positive</v>
      </c>
      <c r="R10" s="49" t="str">
        <f>INDEX(tbl_Nominal[L1 Group],tbl_Data[[#This Row],[Account Match]])</f>
        <v>Revenue</v>
      </c>
      <c r="S10" s="49" t="str">
        <f>INDEX(tbl_Nominal[L2 Group],tbl_Data[[#This Row],[Account Match]])</f>
        <v>Revenue</v>
      </c>
      <c r="T10" s="50">
        <f>IF(tbl_Data[[#This Row],[Sign]]="Positive", tbl_Data[[#This Row],[Group Value ]],tbl_Data[[#This Row],[Group Value ]] * -1)</f>
        <v>309.05</v>
      </c>
    </row>
    <row r="11" spans="1:20">
      <c r="A11" s="15" t="s">
        <v>126</v>
      </c>
      <c r="B11" s="15" t="s">
        <v>139</v>
      </c>
      <c r="C11" s="15" t="s">
        <v>140</v>
      </c>
      <c r="D11" s="15" t="s">
        <v>24</v>
      </c>
      <c r="E11" s="15" t="s">
        <v>106</v>
      </c>
      <c r="F11" s="15" t="s">
        <v>41</v>
      </c>
      <c r="G11" s="15" t="s">
        <v>141</v>
      </c>
      <c r="H11" s="15" t="s">
        <v>132</v>
      </c>
      <c r="I11" s="15" t="s">
        <v>133</v>
      </c>
      <c r="J11" s="15" t="s">
        <v>43</v>
      </c>
      <c r="K11" s="15" t="s">
        <v>15</v>
      </c>
      <c r="L11" s="15" t="s">
        <v>25</v>
      </c>
      <c r="M11" s="15">
        <v>0</v>
      </c>
      <c r="N11" s="15" t="s">
        <v>25</v>
      </c>
      <c r="O11" s="15">
        <v>0</v>
      </c>
      <c r="P11" s="51">
        <f>IFERROR(MATCH(tbl_Data[[#This Row],[Account ]],tbl_Nominal[Account],0),"NOT FOUND")</f>
        <v>5</v>
      </c>
      <c r="Q11" s="49" t="str">
        <f>INDEX(tbl_Nominal[Sign],tbl_Data[[#This Row],[Account Match]])</f>
        <v>Positive</v>
      </c>
      <c r="R11" s="49" t="str">
        <f>INDEX(tbl_Nominal[L1 Group],tbl_Data[[#This Row],[Account Match]])</f>
        <v>Revenue</v>
      </c>
      <c r="S11" s="49" t="str">
        <f>INDEX(tbl_Nominal[L2 Group],tbl_Data[[#This Row],[Account Match]])</f>
        <v>Revenue</v>
      </c>
      <c r="T11" s="50">
        <f>IF(tbl_Data[[#This Row],[Sign]]="Positive", tbl_Data[[#This Row],[Group Value ]],tbl_Data[[#This Row],[Group Value ]] * -1)</f>
        <v>0</v>
      </c>
    </row>
    <row r="12" spans="1:20">
      <c r="A12" s="15" t="s">
        <v>126</v>
      </c>
      <c r="B12" s="15" t="s">
        <v>139</v>
      </c>
      <c r="C12" s="15" t="s">
        <v>140</v>
      </c>
      <c r="D12" s="15" t="s">
        <v>24</v>
      </c>
      <c r="E12" s="15" t="s">
        <v>106</v>
      </c>
      <c r="F12" s="15" t="s">
        <v>41</v>
      </c>
      <c r="G12" s="15" t="s">
        <v>141</v>
      </c>
      <c r="H12" s="15" t="s">
        <v>132</v>
      </c>
      <c r="I12" s="15" t="s">
        <v>134</v>
      </c>
      <c r="J12" s="15" t="s">
        <v>43</v>
      </c>
      <c r="K12" s="15" t="s">
        <v>15</v>
      </c>
      <c r="L12" s="15" t="s">
        <v>25</v>
      </c>
      <c r="M12" s="15">
        <v>0</v>
      </c>
      <c r="N12" s="15" t="s">
        <v>25</v>
      </c>
      <c r="O12" s="15">
        <v>0</v>
      </c>
      <c r="P12" s="51">
        <f>IFERROR(MATCH(tbl_Data[[#This Row],[Account ]],tbl_Nominal[Account],0),"NOT FOUND")</f>
        <v>5</v>
      </c>
      <c r="Q12" s="49" t="str">
        <f>INDEX(tbl_Nominal[Sign],tbl_Data[[#This Row],[Account Match]])</f>
        <v>Positive</v>
      </c>
      <c r="R12" s="49" t="str">
        <f>INDEX(tbl_Nominal[L1 Group],tbl_Data[[#This Row],[Account Match]])</f>
        <v>Revenue</v>
      </c>
      <c r="S12" s="49" t="str">
        <f>INDEX(tbl_Nominal[L2 Group],tbl_Data[[#This Row],[Account Match]])</f>
        <v>Revenue</v>
      </c>
      <c r="T12" s="50">
        <f>IF(tbl_Data[[#This Row],[Sign]]="Positive", tbl_Data[[#This Row],[Group Value ]],tbl_Data[[#This Row],[Group Value ]] * -1)</f>
        <v>0</v>
      </c>
    </row>
    <row r="13" spans="1:20">
      <c r="A13" s="15" t="s">
        <v>126</v>
      </c>
      <c r="B13" s="15" t="s">
        <v>139</v>
      </c>
      <c r="C13" s="15" t="s">
        <v>140</v>
      </c>
      <c r="D13" s="15" t="s">
        <v>24</v>
      </c>
      <c r="E13" s="15" t="s">
        <v>106</v>
      </c>
      <c r="F13" s="15" t="s">
        <v>41</v>
      </c>
      <c r="G13" s="15" t="s">
        <v>141</v>
      </c>
      <c r="H13" s="15" t="s">
        <v>132</v>
      </c>
      <c r="I13" s="15" t="s">
        <v>135</v>
      </c>
      <c r="J13" s="15" t="s">
        <v>43</v>
      </c>
      <c r="K13" s="15" t="s">
        <v>15</v>
      </c>
      <c r="L13" s="15" t="s">
        <v>25</v>
      </c>
      <c r="M13" s="15">
        <v>0</v>
      </c>
      <c r="N13" s="15" t="s">
        <v>25</v>
      </c>
      <c r="O13" s="15">
        <v>0</v>
      </c>
      <c r="P13" s="51">
        <f>IFERROR(MATCH(tbl_Data[[#This Row],[Account ]],tbl_Nominal[Account],0),"NOT FOUND")</f>
        <v>5</v>
      </c>
      <c r="Q13" s="49" t="str">
        <f>INDEX(tbl_Nominal[Sign],tbl_Data[[#This Row],[Account Match]])</f>
        <v>Positive</v>
      </c>
      <c r="R13" s="49" t="str">
        <f>INDEX(tbl_Nominal[L1 Group],tbl_Data[[#This Row],[Account Match]])</f>
        <v>Revenue</v>
      </c>
      <c r="S13" s="49" t="str">
        <f>INDEX(tbl_Nominal[L2 Group],tbl_Data[[#This Row],[Account Match]])</f>
        <v>Revenue</v>
      </c>
      <c r="T13" s="50">
        <f>IF(tbl_Data[[#This Row],[Sign]]="Positive", tbl_Data[[#This Row],[Group Value ]],tbl_Data[[#This Row],[Group Value ]] * -1)</f>
        <v>0</v>
      </c>
    </row>
    <row r="14" spans="1:20">
      <c r="A14" s="15" t="s">
        <v>126</v>
      </c>
      <c r="B14" s="15" t="s">
        <v>139</v>
      </c>
      <c r="C14" s="15" t="s">
        <v>140</v>
      </c>
      <c r="D14" s="15" t="s">
        <v>24</v>
      </c>
      <c r="E14" s="15" t="s">
        <v>106</v>
      </c>
      <c r="F14" s="15" t="s">
        <v>41</v>
      </c>
      <c r="G14" s="15" t="s">
        <v>141</v>
      </c>
      <c r="H14" s="15" t="s">
        <v>42</v>
      </c>
      <c r="I14" s="15" t="s">
        <v>42</v>
      </c>
      <c r="J14" s="15" t="s">
        <v>43</v>
      </c>
      <c r="K14" s="15" t="s">
        <v>15</v>
      </c>
      <c r="L14" s="15" t="s">
        <v>25</v>
      </c>
      <c r="M14" s="15">
        <v>56561.53</v>
      </c>
      <c r="N14" s="15" t="s">
        <v>25</v>
      </c>
      <c r="O14" s="15">
        <v>56561.53</v>
      </c>
      <c r="P14" s="51">
        <f>IFERROR(MATCH(tbl_Data[[#This Row],[Account ]],tbl_Nominal[Account],0),"NOT FOUND")</f>
        <v>5</v>
      </c>
      <c r="Q14" s="49" t="str">
        <f>INDEX(tbl_Nominal[Sign],tbl_Data[[#This Row],[Account Match]])</f>
        <v>Positive</v>
      </c>
      <c r="R14" s="49" t="str">
        <f>INDEX(tbl_Nominal[L1 Group],tbl_Data[[#This Row],[Account Match]])</f>
        <v>Revenue</v>
      </c>
      <c r="S14" s="49" t="str">
        <f>INDEX(tbl_Nominal[L2 Group],tbl_Data[[#This Row],[Account Match]])</f>
        <v>Revenue</v>
      </c>
      <c r="T14" s="50">
        <f>IF(tbl_Data[[#This Row],[Sign]]="Positive", tbl_Data[[#This Row],[Group Value ]],tbl_Data[[#This Row],[Group Value ]] * -1)</f>
        <v>56561.53</v>
      </c>
    </row>
    <row r="15" spans="1:20">
      <c r="A15" s="15" t="s">
        <v>126</v>
      </c>
      <c r="B15" s="15" t="s">
        <v>142</v>
      </c>
      <c r="C15" s="15" t="s">
        <v>143</v>
      </c>
      <c r="D15" s="15" t="s">
        <v>28</v>
      </c>
      <c r="E15" s="15" t="s">
        <v>27</v>
      </c>
      <c r="F15" s="15" t="s">
        <v>107</v>
      </c>
      <c r="G15" s="15" t="s">
        <v>144</v>
      </c>
      <c r="H15" s="15" t="s">
        <v>132</v>
      </c>
      <c r="I15" s="15" t="s">
        <v>133</v>
      </c>
      <c r="J15" s="15" t="s">
        <v>43</v>
      </c>
      <c r="K15" s="15" t="s">
        <v>15</v>
      </c>
      <c r="L15" s="15" t="s">
        <v>25</v>
      </c>
      <c r="M15" s="15">
        <v>0</v>
      </c>
      <c r="N15" s="15" t="s">
        <v>25</v>
      </c>
      <c r="O15" s="15">
        <v>0</v>
      </c>
      <c r="P15" s="51">
        <f>IFERROR(MATCH(tbl_Data[[#This Row],[Account ]],tbl_Nominal[Account],0),"NOT FOUND")</f>
        <v>27</v>
      </c>
      <c r="Q15" s="49" t="str">
        <f>INDEX(tbl_Nominal[Sign],tbl_Data[[#This Row],[Account Match]])</f>
        <v>Negative</v>
      </c>
      <c r="R15" s="49" t="str">
        <f>INDEX(tbl_Nominal[L1 Group],tbl_Data[[#This Row],[Account Match]])</f>
        <v>Expenditure</v>
      </c>
      <c r="S15" s="49" t="str">
        <f>INDEX(tbl_Nominal[L2 Group],tbl_Data[[#This Row],[Account Match]])</f>
        <v>Overheads</v>
      </c>
      <c r="T15" s="50">
        <f>IF(tbl_Data[[#This Row],[Sign]]="Positive", tbl_Data[[#This Row],[Group Value ]],tbl_Data[[#This Row],[Group Value ]] * -1)</f>
        <v>0</v>
      </c>
    </row>
    <row r="16" spans="1:20">
      <c r="A16" s="15" t="s">
        <v>126</v>
      </c>
      <c r="B16" s="15" t="s">
        <v>142</v>
      </c>
      <c r="C16" s="15" t="s">
        <v>143</v>
      </c>
      <c r="D16" s="15" t="s">
        <v>28</v>
      </c>
      <c r="E16" s="15" t="s">
        <v>27</v>
      </c>
      <c r="F16" s="15" t="s">
        <v>107</v>
      </c>
      <c r="G16" s="15" t="s">
        <v>144</v>
      </c>
      <c r="H16" s="15" t="s">
        <v>132</v>
      </c>
      <c r="I16" s="15" t="s">
        <v>134</v>
      </c>
      <c r="J16" s="15" t="s">
        <v>43</v>
      </c>
      <c r="K16" s="15" t="s">
        <v>15</v>
      </c>
      <c r="L16" s="15" t="s">
        <v>25</v>
      </c>
      <c r="M16" s="15">
        <v>0</v>
      </c>
      <c r="N16" s="15" t="s">
        <v>25</v>
      </c>
      <c r="O16" s="15">
        <v>0</v>
      </c>
      <c r="P16" s="51">
        <f>IFERROR(MATCH(tbl_Data[[#This Row],[Account ]],tbl_Nominal[Account],0),"NOT FOUND")</f>
        <v>27</v>
      </c>
      <c r="Q16" s="49" t="str">
        <f>INDEX(tbl_Nominal[Sign],tbl_Data[[#This Row],[Account Match]])</f>
        <v>Negative</v>
      </c>
      <c r="R16" s="49" t="str">
        <f>INDEX(tbl_Nominal[L1 Group],tbl_Data[[#This Row],[Account Match]])</f>
        <v>Expenditure</v>
      </c>
      <c r="S16" s="49" t="str">
        <f>INDEX(tbl_Nominal[L2 Group],tbl_Data[[#This Row],[Account Match]])</f>
        <v>Overheads</v>
      </c>
      <c r="T16" s="50">
        <f>IF(tbl_Data[[#This Row],[Sign]]="Positive", tbl_Data[[#This Row],[Group Value ]],tbl_Data[[#This Row],[Group Value ]] * -1)</f>
        <v>0</v>
      </c>
    </row>
    <row r="17" spans="1:20">
      <c r="A17" s="15" t="s">
        <v>126</v>
      </c>
      <c r="B17" s="15" t="s">
        <v>142</v>
      </c>
      <c r="C17" s="15" t="s">
        <v>143</v>
      </c>
      <c r="D17" s="15" t="s">
        <v>28</v>
      </c>
      <c r="E17" s="15" t="s">
        <v>27</v>
      </c>
      <c r="F17" s="15" t="s">
        <v>107</v>
      </c>
      <c r="G17" s="15" t="s">
        <v>144</v>
      </c>
      <c r="H17" s="15" t="s">
        <v>132</v>
      </c>
      <c r="I17" s="15" t="s">
        <v>135</v>
      </c>
      <c r="J17" s="15" t="s">
        <v>43</v>
      </c>
      <c r="K17" s="15" t="s">
        <v>15</v>
      </c>
      <c r="L17" s="15" t="s">
        <v>25</v>
      </c>
      <c r="M17" s="15">
        <v>0</v>
      </c>
      <c r="N17" s="15" t="s">
        <v>25</v>
      </c>
      <c r="O17" s="15">
        <v>0</v>
      </c>
      <c r="P17" s="51">
        <f>IFERROR(MATCH(tbl_Data[[#This Row],[Account ]],tbl_Nominal[Account],0),"NOT FOUND")</f>
        <v>27</v>
      </c>
      <c r="Q17" s="49" t="str">
        <f>INDEX(tbl_Nominal[Sign],tbl_Data[[#This Row],[Account Match]])</f>
        <v>Negative</v>
      </c>
      <c r="R17" s="49" t="str">
        <f>INDEX(tbl_Nominal[L1 Group],tbl_Data[[#This Row],[Account Match]])</f>
        <v>Expenditure</v>
      </c>
      <c r="S17" s="49" t="str">
        <f>INDEX(tbl_Nominal[L2 Group],tbl_Data[[#This Row],[Account Match]])</f>
        <v>Overheads</v>
      </c>
      <c r="T17" s="50">
        <f>IF(tbl_Data[[#This Row],[Sign]]="Positive", tbl_Data[[#This Row],[Group Value ]],tbl_Data[[#This Row],[Group Value ]] * -1)</f>
        <v>0</v>
      </c>
    </row>
    <row r="18" spans="1:20">
      <c r="A18" s="15" t="s">
        <v>126</v>
      </c>
      <c r="B18" s="15" t="s">
        <v>142</v>
      </c>
      <c r="C18" s="15" t="s">
        <v>143</v>
      </c>
      <c r="D18" s="15" t="s">
        <v>28</v>
      </c>
      <c r="E18" s="15" t="s">
        <v>27</v>
      </c>
      <c r="F18" s="15" t="s">
        <v>107</v>
      </c>
      <c r="G18" s="15" t="s">
        <v>144</v>
      </c>
      <c r="H18" s="15" t="s">
        <v>42</v>
      </c>
      <c r="I18" s="15" t="s">
        <v>42</v>
      </c>
      <c r="J18" s="15" t="s">
        <v>43</v>
      </c>
      <c r="K18" s="15" t="s">
        <v>15</v>
      </c>
      <c r="L18" s="15" t="s">
        <v>25</v>
      </c>
      <c r="M18" s="15">
        <v>10000</v>
      </c>
      <c r="N18" s="15" t="s">
        <v>25</v>
      </c>
      <c r="O18" s="15">
        <v>10000</v>
      </c>
      <c r="P18" s="51">
        <f>IFERROR(MATCH(tbl_Data[[#This Row],[Account ]],tbl_Nominal[Account],0),"NOT FOUND")</f>
        <v>27</v>
      </c>
      <c r="Q18" s="49" t="str">
        <f>INDEX(tbl_Nominal[Sign],tbl_Data[[#This Row],[Account Match]])</f>
        <v>Negative</v>
      </c>
      <c r="R18" s="49" t="str">
        <f>INDEX(tbl_Nominal[L1 Group],tbl_Data[[#This Row],[Account Match]])</f>
        <v>Expenditure</v>
      </c>
      <c r="S18" s="49" t="str">
        <f>INDEX(tbl_Nominal[L2 Group],tbl_Data[[#This Row],[Account Match]])</f>
        <v>Overheads</v>
      </c>
      <c r="T18" s="50">
        <f>IF(tbl_Data[[#This Row],[Sign]]="Positive", tbl_Data[[#This Row],[Group Value ]],tbl_Data[[#This Row],[Group Value ]] * -1)</f>
        <v>-10000</v>
      </c>
    </row>
    <row r="19" spans="1:20">
      <c r="A19" s="15" t="s">
        <v>126</v>
      </c>
      <c r="B19" s="15" t="s">
        <v>127</v>
      </c>
      <c r="C19" s="15" t="s">
        <v>128</v>
      </c>
      <c r="D19" s="15" t="s">
        <v>24</v>
      </c>
      <c r="E19" s="15" t="s">
        <v>129</v>
      </c>
      <c r="F19" s="15" t="s">
        <v>130</v>
      </c>
      <c r="G19" s="15" t="s">
        <v>131</v>
      </c>
      <c r="H19" s="15" t="s">
        <v>132</v>
      </c>
      <c r="I19" s="15" t="s">
        <v>133</v>
      </c>
      <c r="J19" s="15" t="s">
        <v>45</v>
      </c>
      <c r="K19" s="15" t="s">
        <v>15</v>
      </c>
      <c r="L19" s="15" t="s">
        <v>25</v>
      </c>
      <c r="M19" s="15">
        <v>2000</v>
      </c>
      <c r="N19" s="15" t="s">
        <v>25</v>
      </c>
      <c r="O19" s="15">
        <v>2000</v>
      </c>
      <c r="P19" s="51">
        <f>IFERROR(MATCH(tbl_Data[[#This Row],[Account ]],tbl_Nominal[Account],0),"NOT FOUND")</f>
        <v>3</v>
      </c>
      <c r="Q19" s="49" t="str">
        <f>INDEX(tbl_Nominal[Sign],tbl_Data[[#This Row],[Account Match]])</f>
        <v>Positive</v>
      </c>
      <c r="R19" s="49" t="str">
        <f>INDEX(tbl_Nominal[L1 Group],tbl_Data[[#This Row],[Account Match]])</f>
        <v>Revenue</v>
      </c>
      <c r="S19" s="49" t="str">
        <f>INDEX(tbl_Nominal[L2 Group],tbl_Data[[#This Row],[Account Match]])</f>
        <v>Revenue</v>
      </c>
      <c r="T19" s="50">
        <f>IF(tbl_Data[[#This Row],[Sign]]="Positive", tbl_Data[[#This Row],[Group Value ]],tbl_Data[[#This Row],[Group Value ]] * -1)</f>
        <v>2000</v>
      </c>
    </row>
    <row r="20" spans="1:20">
      <c r="A20" s="15" t="s">
        <v>126</v>
      </c>
      <c r="B20" s="15" t="s">
        <v>127</v>
      </c>
      <c r="C20" s="15" t="s">
        <v>128</v>
      </c>
      <c r="D20" s="15" t="s">
        <v>24</v>
      </c>
      <c r="E20" s="15" t="s">
        <v>129</v>
      </c>
      <c r="F20" s="15" t="s">
        <v>130</v>
      </c>
      <c r="G20" s="15" t="s">
        <v>131</v>
      </c>
      <c r="H20" s="15" t="s">
        <v>132</v>
      </c>
      <c r="I20" s="15" t="s">
        <v>145</v>
      </c>
      <c r="J20" s="15" t="s">
        <v>45</v>
      </c>
      <c r="K20" s="15" t="s">
        <v>15</v>
      </c>
      <c r="L20" s="15" t="s">
        <v>25</v>
      </c>
      <c r="M20" s="15">
        <v>0</v>
      </c>
      <c r="N20" s="15" t="s">
        <v>25</v>
      </c>
      <c r="O20" s="15">
        <v>0</v>
      </c>
      <c r="P20" s="51">
        <f>IFERROR(MATCH(tbl_Data[[#This Row],[Account ]],tbl_Nominal[Account],0),"NOT FOUND")</f>
        <v>3</v>
      </c>
      <c r="Q20" s="49" t="str">
        <f>INDEX(tbl_Nominal[Sign],tbl_Data[[#This Row],[Account Match]])</f>
        <v>Positive</v>
      </c>
      <c r="R20" s="49" t="str">
        <f>INDEX(tbl_Nominal[L1 Group],tbl_Data[[#This Row],[Account Match]])</f>
        <v>Revenue</v>
      </c>
      <c r="S20" s="49" t="str">
        <f>INDEX(tbl_Nominal[L2 Group],tbl_Data[[#This Row],[Account Match]])</f>
        <v>Revenue</v>
      </c>
      <c r="T20" s="50">
        <f>IF(tbl_Data[[#This Row],[Sign]]="Positive", tbl_Data[[#This Row],[Group Value ]],tbl_Data[[#This Row],[Group Value ]] * -1)</f>
        <v>0</v>
      </c>
    </row>
    <row r="21" spans="1:20">
      <c r="A21" s="15" t="s">
        <v>126</v>
      </c>
      <c r="B21" s="15" t="s">
        <v>127</v>
      </c>
      <c r="C21" s="15" t="s">
        <v>128</v>
      </c>
      <c r="D21" s="15" t="s">
        <v>24</v>
      </c>
      <c r="E21" s="15" t="s">
        <v>129</v>
      </c>
      <c r="F21" s="15" t="s">
        <v>130</v>
      </c>
      <c r="G21" s="15" t="s">
        <v>131</v>
      </c>
      <c r="H21" s="15" t="s">
        <v>132</v>
      </c>
      <c r="I21" s="15" t="s">
        <v>146</v>
      </c>
      <c r="J21" s="15" t="s">
        <v>45</v>
      </c>
      <c r="K21" s="15" t="s">
        <v>15</v>
      </c>
      <c r="L21" s="15" t="s">
        <v>25</v>
      </c>
      <c r="M21" s="15">
        <v>0</v>
      </c>
      <c r="N21" s="15" t="s">
        <v>25</v>
      </c>
      <c r="O21" s="15">
        <v>0</v>
      </c>
      <c r="P21" s="51">
        <f>IFERROR(MATCH(tbl_Data[[#This Row],[Account ]],tbl_Nominal[Account],0),"NOT FOUND")</f>
        <v>3</v>
      </c>
      <c r="Q21" s="49" t="str">
        <f>INDEX(tbl_Nominal[Sign],tbl_Data[[#This Row],[Account Match]])</f>
        <v>Positive</v>
      </c>
      <c r="R21" s="49" t="str">
        <f>INDEX(tbl_Nominal[L1 Group],tbl_Data[[#This Row],[Account Match]])</f>
        <v>Revenue</v>
      </c>
      <c r="S21" s="49" t="str">
        <f>INDEX(tbl_Nominal[L2 Group],tbl_Data[[#This Row],[Account Match]])</f>
        <v>Revenue</v>
      </c>
      <c r="T21" s="50">
        <f>IF(tbl_Data[[#This Row],[Sign]]="Positive", tbl_Data[[#This Row],[Group Value ]],tbl_Data[[#This Row],[Group Value ]] * -1)</f>
        <v>0</v>
      </c>
    </row>
    <row r="22" spans="1:20">
      <c r="A22" s="15" t="s">
        <v>126</v>
      </c>
      <c r="B22" s="15" t="s">
        <v>127</v>
      </c>
      <c r="C22" s="15" t="s">
        <v>128</v>
      </c>
      <c r="D22" s="15" t="s">
        <v>24</v>
      </c>
      <c r="E22" s="15" t="s">
        <v>129</v>
      </c>
      <c r="F22" s="15" t="s">
        <v>130</v>
      </c>
      <c r="G22" s="15" t="s">
        <v>131</v>
      </c>
      <c r="H22" s="15" t="s">
        <v>42</v>
      </c>
      <c r="I22" s="15" t="s">
        <v>42</v>
      </c>
      <c r="J22" s="15" t="s">
        <v>45</v>
      </c>
      <c r="K22" s="15" t="s">
        <v>15</v>
      </c>
      <c r="L22" s="15" t="s">
        <v>25</v>
      </c>
      <c r="M22" s="15">
        <v>22450</v>
      </c>
      <c r="N22" s="15" t="s">
        <v>25</v>
      </c>
      <c r="O22" s="15">
        <v>22450</v>
      </c>
      <c r="P22" s="51">
        <f>IFERROR(MATCH(tbl_Data[[#This Row],[Account ]],tbl_Nominal[Account],0),"NOT FOUND")</f>
        <v>3</v>
      </c>
      <c r="Q22" s="49" t="str">
        <f>INDEX(tbl_Nominal[Sign],tbl_Data[[#This Row],[Account Match]])</f>
        <v>Positive</v>
      </c>
      <c r="R22" s="49" t="str">
        <f>INDEX(tbl_Nominal[L1 Group],tbl_Data[[#This Row],[Account Match]])</f>
        <v>Revenue</v>
      </c>
      <c r="S22" s="49" t="str">
        <f>INDEX(tbl_Nominal[L2 Group],tbl_Data[[#This Row],[Account Match]])</f>
        <v>Revenue</v>
      </c>
      <c r="T22" s="50">
        <f>IF(tbl_Data[[#This Row],[Sign]]="Positive", tbl_Data[[#This Row],[Group Value ]],tbl_Data[[#This Row],[Group Value ]] * -1)</f>
        <v>22450</v>
      </c>
    </row>
    <row r="23" spans="1:20">
      <c r="A23" s="15" t="s">
        <v>126</v>
      </c>
      <c r="B23" s="15" t="s">
        <v>139</v>
      </c>
      <c r="C23" s="15" t="s">
        <v>140</v>
      </c>
      <c r="D23" s="15" t="s">
        <v>24</v>
      </c>
      <c r="E23" s="15" t="s">
        <v>106</v>
      </c>
      <c r="F23" s="15" t="s">
        <v>41</v>
      </c>
      <c r="G23" s="15" t="s">
        <v>141</v>
      </c>
      <c r="H23" s="15" t="s">
        <v>132</v>
      </c>
      <c r="I23" s="15" t="s">
        <v>133</v>
      </c>
      <c r="J23" s="15" t="s">
        <v>45</v>
      </c>
      <c r="K23" s="15" t="s">
        <v>15</v>
      </c>
      <c r="L23" s="15" t="s">
        <v>25</v>
      </c>
      <c r="M23" s="15">
        <v>0</v>
      </c>
      <c r="N23" s="15" t="s">
        <v>25</v>
      </c>
      <c r="O23" s="15">
        <v>0</v>
      </c>
      <c r="P23" s="51">
        <f>IFERROR(MATCH(tbl_Data[[#This Row],[Account ]],tbl_Nominal[Account],0),"NOT FOUND")</f>
        <v>5</v>
      </c>
      <c r="Q23" s="49" t="str">
        <f>INDEX(tbl_Nominal[Sign],tbl_Data[[#This Row],[Account Match]])</f>
        <v>Positive</v>
      </c>
      <c r="R23" s="49" t="str">
        <f>INDEX(tbl_Nominal[L1 Group],tbl_Data[[#This Row],[Account Match]])</f>
        <v>Revenue</v>
      </c>
      <c r="S23" s="49" t="str">
        <f>INDEX(tbl_Nominal[L2 Group],tbl_Data[[#This Row],[Account Match]])</f>
        <v>Revenue</v>
      </c>
      <c r="T23" s="50">
        <f>IF(tbl_Data[[#This Row],[Sign]]="Positive", tbl_Data[[#This Row],[Group Value ]],tbl_Data[[#This Row],[Group Value ]] * -1)</f>
        <v>0</v>
      </c>
    </row>
    <row r="24" spans="1:20">
      <c r="A24" s="15" t="s">
        <v>126</v>
      </c>
      <c r="B24" s="15" t="s">
        <v>139</v>
      </c>
      <c r="C24" s="15" t="s">
        <v>140</v>
      </c>
      <c r="D24" s="15" t="s">
        <v>24</v>
      </c>
      <c r="E24" s="15" t="s">
        <v>106</v>
      </c>
      <c r="F24" s="15" t="s">
        <v>41</v>
      </c>
      <c r="G24" s="15" t="s">
        <v>141</v>
      </c>
      <c r="H24" s="15" t="s">
        <v>132</v>
      </c>
      <c r="I24" s="15" t="s">
        <v>145</v>
      </c>
      <c r="J24" s="15" t="s">
        <v>45</v>
      </c>
      <c r="K24" s="15" t="s">
        <v>15</v>
      </c>
      <c r="L24" s="15" t="s">
        <v>25</v>
      </c>
      <c r="M24" s="15">
        <v>200</v>
      </c>
      <c r="N24" s="15" t="s">
        <v>25</v>
      </c>
      <c r="O24" s="15">
        <v>200</v>
      </c>
      <c r="P24" s="51">
        <f>IFERROR(MATCH(tbl_Data[[#This Row],[Account ]],tbl_Nominal[Account],0),"NOT FOUND")</f>
        <v>5</v>
      </c>
      <c r="Q24" s="49" t="str">
        <f>INDEX(tbl_Nominal[Sign],tbl_Data[[#This Row],[Account Match]])</f>
        <v>Positive</v>
      </c>
      <c r="R24" s="49" t="str">
        <f>INDEX(tbl_Nominal[L1 Group],tbl_Data[[#This Row],[Account Match]])</f>
        <v>Revenue</v>
      </c>
      <c r="S24" s="49" t="str">
        <f>INDEX(tbl_Nominal[L2 Group],tbl_Data[[#This Row],[Account Match]])</f>
        <v>Revenue</v>
      </c>
      <c r="T24" s="50">
        <f>IF(tbl_Data[[#This Row],[Sign]]="Positive", tbl_Data[[#This Row],[Group Value ]],tbl_Data[[#This Row],[Group Value ]] * -1)</f>
        <v>200</v>
      </c>
    </row>
    <row r="25" spans="1:20">
      <c r="A25" s="15" t="s">
        <v>126</v>
      </c>
      <c r="B25" s="15" t="s">
        <v>139</v>
      </c>
      <c r="C25" s="15" t="s">
        <v>140</v>
      </c>
      <c r="D25" s="15" t="s">
        <v>24</v>
      </c>
      <c r="E25" s="15" t="s">
        <v>106</v>
      </c>
      <c r="F25" s="15" t="s">
        <v>41</v>
      </c>
      <c r="G25" s="15" t="s">
        <v>141</v>
      </c>
      <c r="H25" s="15" t="s">
        <v>132</v>
      </c>
      <c r="I25" s="15" t="s">
        <v>146</v>
      </c>
      <c r="J25" s="15" t="s">
        <v>45</v>
      </c>
      <c r="K25" s="15" t="s">
        <v>15</v>
      </c>
      <c r="L25" s="15" t="s">
        <v>25</v>
      </c>
      <c r="M25" s="15">
        <v>500</v>
      </c>
      <c r="N25" s="15" t="s">
        <v>25</v>
      </c>
      <c r="O25" s="15">
        <v>500</v>
      </c>
      <c r="P25" s="51">
        <f>IFERROR(MATCH(tbl_Data[[#This Row],[Account ]],tbl_Nominal[Account],0),"NOT FOUND")</f>
        <v>5</v>
      </c>
      <c r="Q25" s="49" t="str">
        <f>INDEX(tbl_Nominal[Sign],tbl_Data[[#This Row],[Account Match]])</f>
        <v>Positive</v>
      </c>
      <c r="R25" s="49" t="str">
        <f>INDEX(tbl_Nominal[L1 Group],tbl_Data[[#This Row],[Account Match]])</f>
        <v>Revenue</v>
      </c>
      <c r="S25" s="49" t="str">
        <f>INDEX(tbl_Nominal[L2 Group],tbl_Data[[#This Row],[Account Match]])</f>
        <v>Revenue</v>
      </c>
      <c r="T25" s="50">
        <f>IF(tbl_Data[[#This Row],[Sign]]="Positive", tbl_Data[[#This Row],[Group Value ]],tbl_Data[[#This Row],[Group Value ]] * -1)</f>
        <v>500</v>
      </c>
    </row>
    <row r="26" spans="1:20">
      <c r="A26" s="15" t="s">
        <v>126</v>
      </c>
      <c r="B26" s="15" t="s">
        <v>139</v>
      </c>
      <c r="C26" s="15" t="s">
        <v>140</v>
      </c>
      <c r="D26" s="15" t="s">
        <v>24</v>
      </c>
      <c r="E26" s="15" t="s">
        <v>106</v>
      </c>
      <c r="F26" s="15" t="s">
        <v>41</v>
      </c>
      <c r="G26" s="15" t="s">
        <v>141</v>
      </c>
      <c r="H26" s="15" t="s">
        <v>42</v>
      </c>
      <c r="I26" s="15" t="s">
        <v>42</v>
      </c>
      <c r="J26" s="15" t="s">
        <v>45</v>
      </c>
      <c r="K26" s="15" t="s">
        <v>15</v>
      </c>
      <c r="L26" s="15" t="s">
        <v>25</v>
      </c>
      <c r="M26" s="15">
        <v>0</v>
      </c>
      <c r="N26" s="15" t="s">
        <v>25</v>
      </c>
      <c r="O26" s="15">
        <v>0</v>
      </c>
      <c r="P26" s="51">
        <f>IFERROR(MATCH(tbl_Data[[#This Row],[Account ]],tbl_Nominal[Account],0),"NOT FOUND")</f>
        <v>5</v>
      </c>
      <c r="Q26" s="49" t="str">
        <f>INDEX(tbl_Nominal[Sign],tbl_Data[[#This Row],[Account Match]])</f>
        <v>Positive</v>
      </c>
      <c r="R26" s="49" t="str">
        <f>INDEX(tbl_Nominal[L1 Group],tbl_Data[[#This Row],[Account Match]])</f>
        <v>Revenue</v>
      </c>
      <c r="S26" s="49" t="str">
        <f>INDEX(tbl_Nominal[L2 Group],tbl_Data[[#This Row],[Account Match]])</f>
        <v>Revenue</v>
      </c>
      <c r="T26" s="50">
        <f>IF(tbl_Data[[#This Row],[Sign]]="Positive", tbl_Data[[#This Row],[Group Value ]],tbl_Data[[#This Row],[Group Value ]] * -1)</f>
        <v>0</v>
      </c>
    </row>
    <row r="27" spans="1:20">
      <c r="A27" s="15" t="s">
        <v>126</v>
      </c>
      <c r="B27" s="15" t="s">
        <v>147</v>
      </c>
      <c r="C27" s="15" t="s">
        <v>148</v>
      </c>
      <c r="D27" s="15" t="s">
        <v>28</v>
      </c>
      <c r="E27" s="15" t="s">
        <v>27</v>
      </c>
      <c r="F27" s="15" t="s">
        <v>107</v>
      </c>
      <c r="G27" s="15" t="s">
        <v>144</v>
      </c>
      <c r="H27" s="15" t="s">
        <v>132</v>
      </c>
      <c r="I27" s="15" t="s">
        <v>133</v>
      </c>
      <c r="J27" s="15" t="s">
        <v>45</v>
      </c>
      <c r="K27" s="15" t="s">
        <v>15</v>
      </c>
      <c r="L27" s="15" t="s">
        <v>25</v>
      </c>
      <c r="M27" s="15">
        <v>0</v>
      </c>
      <c r="N27" s="15" t="s">
        <v>25</v>
      </c>
      <c r="O27" s="15">
        <v>0</v>
      </c>
      <c r="P27" s="51">
        <f>IFERROR(MATCH(tbl_Data[[#This Row],[Account ]],tbl_Nominal[Account],0),"NOT FOUND")</f>
        <v>29</v>
      </c>
      <c r="Q27" s="49" t="str">
        <f>INDEX(tbl_Nominal[Sign],tbl_Data[[#This Row],[Account Match]])</f>
        <v>Negative</v>
      </c>
      <c r="R27" s="49" t="str">
        <f>INDEX(tbl_Nominal[L1 Group],tbl_Data[[#This Row],[Account Match]])</f>
        <v>Expenditure</v>
      </c>
      <c r="S27" s="49" t="str">
        <f>INDEX(tbl_Nominal[L2 Group],tbl_Data[[#This Row],[Account Match]])</f>
        <v>Overheads</v>
      </c>
      <c r="T27" s="50">
        <f>IF(tbl_Data[[#This Row],[Sign]]="Positive", tbl_Data[[#This Row],[Group Value ]],tbl_Data[[#This Row],[Group Value ]] * -1)</f>
        <v>0</v>
      </c>
    </row>
    <row r="28" spans="1:20">
      <c r="A28" s="15" t="s">
        <v>126</v>
      </c>
      <c r="B28" s="15" t="s">
        <v>147</v>
      </c>
      <c r="C28" s="15" t="s">
        <v>148</v>
      </c>
      <c r="D28" s="15" t="s">
        <v>28</v>
      </c>
      <c r="E28" s="15" t="s">
        <v>27</v>
      </c>
      <c r="F28" s="15" t="s">
        <v>107</v>
      </c>
      <c r="G28" s="15" t="s">
        <v>144</v>
      </c>
      <c r="H28" s="15" t="s">
        <v>132</v>
      </c>
      <c r="I28" s="15" t="s">
        <v>145</v>
      </c>
      <c r="J28" s="15" t="s">
        <v>45</v>
      </c>
      <c r="K28" s="15" t="s">
        <v>15</v>
      </c>
      <c r="L28" s="15" t="s">
        <v>25</v>
      </c>
      <c r="M28" s="15">
        <v>0</v>
      </c>
      <c r="N28" s="15" t="s">
        <v>25</v>
      </c>
      <c r="O28" s="15">
        <v>0</v>
      </c>
      <c r="P28" s="51">
        <f>IFERROR(MATCH(tbl_Data[[#This Row],[Account ]],tbl_Nominal[Account],0),"NOT FOUND")</f>
        <v>29</v>
      </c>
      <c r="Q28" s="49" t="str">
        <f>INDEX(tbl_Nominal[Sign],tbl_Data[[#This Row],[Account Match]])</f>
        <v>Negative</v>
      </c>
      <c r="R28" s="49" t="str">
        <f>INDEX(tbl_Nominal[L1 Group],tbl_Data[[#This Row],[Account Match]])</f>
        <v>Expenditure</v>
      </c>
      <c r="S28" s="49" t="str">
        <f>INDEX(tbl_Nominal[L2 Group],tbl_Data[[#This Row],[Account Match]])</f>
        <v>Overheads</v>
      </c>
      <c r="T28" s="50">
        <f>IF(tbl_Data[[#This Row],[Sign]]="Positive", tbl_Data[[#This Row],[Group Value ]],tbl_Data[[#This Row],[Group Value ]] * -1)</f>
        <v>0</v>
      </c>
    </row>
    <row r="29" spans="1:20">
      <c r="A29" s="15" t="s">
        <v>126</v>
      </c>
      <c r="B29" s="15" t="s">
        <v>147</v>
      </c>
      <c r="C29" s="15" t="s">
        <v>148</v>
      </c>
      <c r="D29" s="15" t="s">
        <v>28</v>
      </c>
      <c r="E29" s="15" t="s">
        <v>27</v>
      </c>
      <c r="F29" s="15" t="s">
        <v>107</v>
      </c>
      <c r="G29" s="15" t="s">
        <v>144</v>
      </c>
      <c r="H29" s="15" t="s">
        <v>132</v>
      </c>
      <c r="I29" s="15" t="s">
        <v>146</v>
      </c>
      <c r="J29" s="15" t="s">
        <v>45</v>
      </c>
      <c r="K29" s="15" t="s">
        <v>15</v>
      </c>
      <c r="L29" s="15" t="s">
        <v>25</v>
      </c>
      <c r="M29" s="15">
        <v>0</v>
      </c>
      <c r="N29" s="15" t="s">
        <v>25</v>
      </c>
      <c r="O29" s="15">
        <v>0</v>
      </c>
      <c r="P29" s="51">
        <f>IFERROR(MATCH(tbl_Data[[#This Row],[Account ]],tbl_Nominal[Account],0),"NOT FOUND")</f>
        <v>29</v>
      </c>
      <c r="Q29" s="49" t="str">
        <f>INDEX(tbl_Nominal[Sign],tbl_Data[[#This Row],[Account Match]])</f>
        <v>Negative</v>
      </c>
      <c r="R29" s="49" t="str">
        <f>INDEX(tbl_Nominal[L1 Group],tbl_Data[[#This Row],[Account Match]])</f>
        <v>Expenditure</v>
      </c>
      <c r="S29" s="49" t="str">
        <f>INDEX(tbl_Nominal[L2 Group],tbl_Data[[#This Row],[Account Match]])</f>
        <v>Overheads</v>
      </c>
      <c r="T29" s="50">
        <f>IF(tbl_Data[[#This Row],[Sign]]="Positive", tbl_Data[[#This Row],[Group Value ]],tbl_Data[[#This Row],[Group Value ]] * -1)</f>
        <v>0</v>
      </c>
    </row>
    <row r="30" spans="1:20">
      <c r="A30" s="15" t="s">
        <v>126</v>
      </c>
      <c r="B30" s="15" t="s">
        <v>147</v>
      </c>
      <c r="C30" s="15" t="s">
        <v>148</v>
      </c>
      <c r="D30" s="15" t="s">
        <v>28</v>
      </c>
      <c r="E30" s="15" t="s">
        <v>27</v>
      </c>
      <c r="F30" s="15" t="s">
        <v>107</v>
      </c>
      <c r="G30" s="15" t="s">
        <v>144</v>
      </c>
      <c r="H30" s="15" t="s">
        <v>42</v>
      </c>
      <c r="I30" s="15" t="s">
        <v>42</v>
      </c>
      <c r="J30" s="15" t="s">
        <v>45</v>
      </c>
      <c r="K30" s="15" t="s">
        <v>15</v>
      </c>
      <c r="L30" s="15" t="s">
        <v>25</v>
      </c>
      <c r="M30" s="15">
        <v>20000</v>
      </c>
      <c r="N30" s="15" t="s">
        <v>25</v>
      </c>
      <c r="O30" s="15">
        <v>20000</v>
      </c>
      <c r="P30" s="51">
        <f>IFERROR(MATCH(tbl_Data[[#This Row],[Account ]],tbl_Nominal[Account],0),"NOT FOUND")</f>
        <v>29</v>
      </c>
      <c r="Q30" s="49" t="str">
        <f>INDEX(tbl_Nominal[Sign],tbl_Data[[#This Row],[Account Match]])</f>
        <v>Negative</v>
      </c>
      <c r="R30" s="49" t="str">
        <f>INDEX(tbl_Nominal[L1 Group],tbl_Data[[#This Row],[Account Match]])</f>
        <v>Expenditure</v>
      </c>
      <c r="S30" s="49" t="str">
        <f>INDEX(tbl_Nominal[L2 Group],tbl_Data[[#This Row],[Account Match]])</f>
        <v>Overheads</v>
      </c>
      <c r="T30" s="50">
        <f>IF(tbl_Data[[#This Row],[Sign]]="Positive", tbl_Data[[#This Row],[Group Value ]],tbl_Data[[#This Row],[Group Value ]] * -1)</f>
        <v>-20000</v>
      </c>
    </row>
    <row r="31" spans="1:20">
      <c r="A31" s="15" t="s">
        <v>126</v>
      </c>
      <c r="B31" s="15" t="s">
        <v>149</v>
      </c>
      <c r="C31" s="15" t="s">
        <v>150</v>
      </c>
      <c r="D31" s="15" t="s">
        <v>24</v>
      </c>
      <c r="E31" s="15" t="s">
        <v>106</v>
      </c>
      <c r="F31" s="15" t="s">
        <v>41</v>
      </c>
      <c r="G31" s="15" t="s">
        <v>151</v>
      </c>
      <c r="H31" s="15" t="s">
        <v>132</v>
      </c>
      <c r="I31" s="15" t="s">
        <v>133</v>
      </c>
      <c r="J31" s="15" t="s">
        <v>110</v>
      </c>
      <c r="K31" s="15" t="s">
        <v>15</v>
      </c>
      <c r="L31" s="15" t="s">
        <v>25</v>
      </c>
      <c r="M31" s="15">
        <v>1100</v>
      </c>
      <c r="N31" s="15" t="s">
        <v>25</v>
      </c>
      <c r="O31" s="15">
        <v>1100</v>
      </c>
      <c r="P31" s="51">
        <f>IFERROR(MATCH(tbl_Data[[#This Row],[Account ]],tbl_Nominal[Account],0),"NOT FOUND")</f>
        <v>1</v>
      </c>
      <c r="Q31" s="49" t="str">
        <f>INDEX(tbl_Nominal[Sign],tbl_Data[[#This Row],[Account Match]])</f>
        <v>Positive</v>
      </c>
      <c r="R31" s="49" t="str">
        <f>INDEX(tbl_Nominal[L1 Group],tbl_Data[[#This Row],[Account Match]])</f>
        <v>Revenue</v>
      </c>
      <c r="S31" s="49" t="str">
        <f>INDEX(tbl_Nominal[L2 Group],tbl_Data[[#This Row],[Account Match]])</f>
        <v>Revenue</v>
      </c>
      <c r="T31" s="50">
        <f>IF(tbl_Data[[#This Row],[Sign]]="Positive", tbl_Data[[#This Row],[Group Value ]],tbl_Data[[#This Row],[Group Value ]] * -1)</f>
        <v>1100</v>
      </c>
    </row>
    <row r="32" spans="1:20">
      <c r="A32" s="15" t="s">
        <v>126</v>
      </c>
      <c r="B32" s="15" t="s">
        <v>149</v>
      </c>
      <c r="C32" s="15" t="s">
        <v>150</v>
      </c>
      <c r="D32" s="15" t="s">
        <v>24</v>
      </c>
      <c r="E32" s="15" t="s">
        <v>106</v>
      </c>
      <c r="F32" s="15" t="s">
        <v>41</v>
      </c>
      <c r="G32" s="15" t="s">
        <v>151</v>
      </c>
      <c r="H32" s="15" t="s">
        <v>132</v>
      </c>
      <c r="I32" s="15" t="s">
        <v>134</v>
      </c>
      <c r="J32" s="15" t="s">
        <v>110</v>
      </c>
      <c r="K32" s="15" t="s">
        <v>15</v>
      </c>
      <c r="L32" s="15" t="s">
        <v>25</v>
      </c>
      <c r="M32" s="15">
        <v>1650</v>
      </c>
      <c r="N32" s="15" t="s">
        <v>25</v>
      </c>
      <c r="O32" s="15">
        <v>1650</v>
      </c>
      <c r="P32" s="51">
        <f>IFERROR(MATCH(tbl_Data[[#This Row],[Account ]],tbl_Nominal[Account],0),"NOT FOUND")</f>
        <v>1</v>
      </c>
      <c r="Q32" s="49" t="str">
        <f>INDEX(tbl_Nominal[Sign],tbl_Data[[#This Row],[Account Match]])</f>
        <v>Positive</v>
      </c>
      <c r="R32" s="49" t="str">
        <f>INDEX(tbl_Nominal[L1 Group],tbl_Data[[#This Row],[Account Match]])</f>
        <v>Revenue</v>
      </c>
      <c r="S32" s="49" t="str">
        <f>INDEX(tbl_Nominal[L2 Group],tbl_Data[[#This Row],[Account Match]])</f>
        <v>Revenue</v>
      </c>
      <c r="T32" s="50">
        <f>IF(tbl_Data[[#This Row],[Sign]]="Positive", tbl_Data[[#This Row],[Group Value ]],tbl_Data[[#This Row],[Group Value ]] * -1)</f>
        <v>1650</v>
      </c>
    </row>
    <row r="33" spans="1:20">
      <c r="A33" s="15" t="s">
        <v>126</v>
      </c>
      <c r="B33" s="15" t="s">
        <v>149</v>
      </c>
      <c r="C33" s="15" t="s">
        <v>150</v>
      </c>
      <c r="D33" s="15" t="s">
        <v>24</v>
      </c>
      <c r="E33" s="15" t="s">
        <v>106</v>
      </c>
      <c r="F33" s="15" t="s">
        <v>41</v>
      </c>
      <c r="G33" s="15" t="s">
        <v>151</v>
      </c>
      <c r="H33" s="15" t="s">
        <v>132</v>
      </c>
      <c r="I33" s="15" t="s">
        <v>145</v>
      </c>
      <c r="J33" s="15" t="s">
        <v>110</v>
      </c>
      <c r="K33" s="15" t="s">
        <v>15</v>
      </c>
      <c r="L33" s="15" t="s">
        <v>25</v>
      </c>
      <c r="M33" s="15">
        <v>1512.5</v>
      </c>
      <c r="N33" s="15" t="s">
        <v>25</v>
      </c>
      <c r="O33" s="15">
        <v>1512.5</v>
      </c>
      <c r="P33" s="51">
        <f>IFERROR(MATCH(tbl_Data[[#This Row],[Account ]],tbl_Nominal[Account],0),"NOT FOUND")</f>
        <v>1</v>
      </c>
      <c r="Q33" s="49" t="str">
        <f>INDEX(tbl_Nominal[Sign],tbl_Data[[#This Row],[Account Match]])</f>
        <v>Positive</v>
      </c>
      <c r="R33" s="49" t="str">
        <f>INDEX(tbl_Nominal[L1 Group],tbl_Data[[#This Row],[Account Match]])</f>
        <v>Revenue</v>
      </c>
      <c r="S33" s="49" t="str">
        <f>INDEX(tbl_Nominal[L2 Group],tbl_Data[[#This Row],[Account Match]])</f>
        <v>Revenue</v>
      </c>
      <c r="T33" s="50">
        <f>IF(tbl_Data[[#This Row],[Sign]]="Positive", tbl_Data[[#This Row],[Group Value ]],tbl_Data[[#This Row],[Group Value ]] * -1)</f>
        <v>1512.5</v>
      </c>
    </row>
    <row r="34" spans="1:20">
      <c r="A34" s="15" t="s">
        <v>126</v>
      </c>
      <c r="B34" s="15" t="s">
        <v>149</v>
      </c>
      <c r="C34" s="15" t="s">
        <v>150</v>
      </c>
      <c r="D34" s="15" t="s">
        <v>24</v>
      </c>
      <c r="E34" s="15" t="s">
        <v>106</v>
      </c>
      <c r="F34" s="15" t="s">
        <v>41</v>
      </c>
      <c r="G34" s="15" t="s">
        <v>151</v>
      </c>
      <c r="H34" s="15" t="s">
        <v>132</v>
      </c>
      <c r="I34" s="15" t="s">
        <v>135</v>
      </c>
      <c r="J34" s="15" t="s">
        <v>110</v>
      </c>
      <c r="K34" s="15" t="s">
        <v>15</v>
      </c>
      <c r="L34" s="15" t="s">
        <v>25</v>
      </c>
      <c r="M34" s="15">
        <v>1466.67</v>
      </c>
      <c r="N34" s="15" t="s">
        <v>25</v>
      </c>
      <c r="O34" s="15">
        <v>1466.67</v>
      </c>
      <c r="P34" s="51">
        <f>IFERROR(MATCH(tbl_Data[[#This Row],[Account ]],tbl_Nominal[Account],0),"NOT FOUND")</f>
        <v>1</v>
      </c>
      <c r="Q34" s="49" t="str">
        <f>INDEX(tbl_Nominal[Sign],tbl_Data[[#This Row],[Account Match]])</f>
        <v>Positive</v>
      </c>
      <c r="R34" s="49" t="str">
        <f>INDEX(tbl_Nominal[L1 Group],tbl_Data[[#This Row],[Account Match]])</f>
        <v>Revenue</v>
      </c>
      <c r="S34" s="49" t="str">
        <f>INDEX(tbl_Nominal[L2 Group],tbl_Data[[#This Row],[Account Match]])</f>
        <v>Revenue</v>
      </c>
      <c r="T34" s="50">
        <f>IF(tbl_Data[[#This Row],[Sign]]="Positive", tbl_Data[[#This Row],[Group Value ]],tbl_Data[[#This Row],[Group Value ]] * -1)</f>
        <v>1466.67</v>
      </c>
    </row>
    <row r="35" spans="1:20">
      <c r="A35" s="15" t="s">
        <v>126</v>
      </c>
      <c r="B35" s="15" t="s">
        <v>149</v>
      </c>
      <c r="C35" s="15" t="s">
        <v>150</v>
      </c>
      <c r="D35" s="15" t="s">
        <v>24</v>
      </c>
      <c r="E35" s="15" t="s">
        <v>106</v>
      </c>
      <c r="F35" s="15" t="s">
        <v>41</v>
      </c>
      <c r="G35" s="15" t="s">
        <v>151</v>
      </c>
      <c r="H35" s="15" t="s">
        <v>132</v>
      </c>
      <c r="I35" s="15" t="s">
        <v>146</v>
      </c>
      <c r="J35" s="15" t="s">
        <v>110</v>
      </c>
      <c r="K35" s="15" t="s">
        <v>15</v>
      </c>
      <c r="L35" s="15" t="s">
        <v>25</v>
      </c>
      <c r="M35" s="15">
        <v>1833.33</v>
      </c>
      <c r="N35" s="15" t="s">
        <v>25</v>
      </c>
      <c r="O35" s="15">
        <v>1833.33</v>
      </c>
      <c r="P35" s="51">
        <f>IFERROR(MATCH(tbl_Data[[#This Row],[Account ]],tbl_Nominal[Account],0),"NOT FOUND")</f>
        <v>1</v>
      </c>
      <c r="Q35" s="49" t="str">
        <f>INDEX(tbl_Nominal[Sign],tbl_Data[[#This Row],[Account Match]])</f>
        <v>Positive</v>
      </c>
      <c r="R35" s="49" t="str">
        <f>INDEX(tbl_Nominal[L1 Group],tbl_Data[[#This Row],[Account Match]])</f>
        <v>Revenue</v>
      </c>
      <c r="S35" s="49" t="str">
        <f>INDEX(tbl_Nominal[L2 Group],tbl_Data[[#This Row],[Account Match]])</f>
        <v>Revenue</v>
      </c>
      <c r="T35" s="50">
        <f>IF(tbl_Data[[#This Row],[Sign]]="Positive", tbl_Data[[#This Row],[Group Value ]],tbl_Data[[#This Row],[Group Value ]] * -1)</f>
        <v>1833.33</v>
      </c>
    </row>
    <row r="36" spans="1:20">
      <c r="A36" s="15" t="s">
        <v>126</v>
      </c>
      <c r="B36" s="15" t="s">
        <v>149</v>
      </c>
      <c r="C36" s="15" t="s">
        <v>150</v>
      </c>
      <c r="D36" s="15" t="s">
        <v>24</v>
      </c>
      <c r="E36" s="15" t="s">
        <v>106</v>
      </c>
      <c r="F36" s="15" t="s">
        <v>41</v>
      </c>
      <c r="G36" s="15" t="s">
        <v>151</v>
      </c>
      <c r="H36" s="15" t="s">
        <v>42</v>
      </c>
      <c r="I36" s="15" t="s">
        <v>42</v>
      </c>
      <c r="J36" s="15" t="s">
        <v>110</v>
      </c>
      <c r="K36" s="15" t="s">
        <v>15</v>
      </c>
      <c r="L36" s="15" t="s">
        <v>25</v>
      </c>
      <c r="M36" s="15">
        <v>0</v>
      </c>
      <c r="N36" s="15" t="s">
        <v>25</v>
      </c>
      <c r="O36" s="15">
        <v>0</v>
      </c>
      <c r="P36" s="51">
        <f>IFERROR(MATCH(tbl_Data[[#This Row],[Account ]],tbl_Nominal[Account],0),"NOT FOUND")</f>
        <v>1</v>
      </c>
      <c r="Q36" s="49" t="str">
        <f>INDEX(tbl_Nominal[Sign],tbl_Data[[#This Row],[Account Match]])</f>
        <v>Positive</v>
      </c>
      <c r="R36" s="49" t="str">
        <f>INDEX(tbl_Nominal[L1 Group],tbl_Data[[#This Row],[Account Match]])</f>
        <v>Revenue</v>
      </c>
      <c r="S36" s="49" t="str">
        <f>INDEX(tbl_Nominal[L2 Group],tbl_Data[[#This Row],[Account Match]])</f>
        <v>Revenue</v>
      </c>
      <c r="T36" s="50">
        <f>IF(tbl_Data[[#This Row],[Sign]]="Positive", tbl_Data[[#This Row],[Group Value ]],tbl_Data[[#This Row],[Group Value ]] * -1)</f>
        <v>0</v>
      </c>
    </row>
    <row r="37" spans="1:20">
      <c r="A37" s="15" t="s">
        <v>126</v>
      </c>
      <c r="B37" s="15" t="s">
        <v>152</v>
      </c>
      <c r="C37" s="15" t="s">
        <v>153</v>
      </c>
      <c r="D37" s="15" t="s">
        <v>24</v>
      </c>
      <c r="E37" s="15" t="s">
        <v>106</v>
      </c>
      <c r="F37" s="15" t="s">
        <v>41</v>
      </c>
      <c r="G37" s="15" t="s">
        <v>154</v>
      </c>
      <c r="H37" s="15" t="s">
        <v>132</v>
      </c>
      <c r="I37" s="15" t="s">
        <v>133</v>
      </c>
      <c r="J37" s="15" t="s">
        <v>110</v>
      </c>
      <c r="K37" s="15" t="s">
        <v>15</v>
      </c>
      <c r="L37" s="15" t="s">
        <v>25</v>
      </c>
      <c r="M37" s="15">
        <v>916.67</v>
      </c>
      <c r="N37" s="15" t="s">
        <v>25</v>
      </c>
      <c r="O37" s="15">
        <v>916.67</v>
      </c>
      <c r="P37" s="51">
        <f>IFERROR(MATCH(tbl_Data[[#This Row],[Account ]],tbl_Nominal[Account],0),"NOT FOUND")</f>
        <v>2</v>
      </c>
      <c r="Q37" s="49" t="str">
        <f>INDEX(tbl_Nominal[Sign],tbl_Data[[#This Row],[Account Match]])</f>
        <v>Positive</v>
      </c>
      <c r="R37" s="49" t="str">
        <f>INDEX(tbl_Nominal[L1 Group],tbl_Data[[#This Row],[Account Match]])</f>
        <v>Revenue</v>
      </c>
      <c r="S37" s="49" t="str">
        <f>INDEX(tbl_Nominal[L2 Group],tbl_Data[[#This Row],[Account Match]])</f>
        <v>Revenue</v>
      </c>
      <c r="T37" s="50">
        <f>IF(tbl_Data[[#This Row],[Sign]]="Positive", tbl_Data[[#This Row],[Group Value ]],tbl_Data[[#This Row],[Group Value ]] * -1)</f>
        <v>916.67</v>
      </c>
    </row>
    <row r="38" spans="1:20">
      <c r="A38" s="15" t="s">
        <v>126</v>
      </c>
      <c r="B38" s="15" t="s">
        <v>152</v>
      </c>
      <c r="C38" s="15" t="s">
        <v>153</v>
      </c>
      <c r="D38" s="15" t="s">
        <v>24</v>
      </c>
      <c r="E38" s="15" t="s">
        <v>106</v>
      </c>
      <c r="F38" s="15" t="s">
        <v>41</v>
      </c>
      <c r="G38" s="15" t="s">
        <v>154</v>
      </c>
      <c r="H38" s="15" t="s">
        <v>132</v>
      </c>
      <c r="I38" s="15" t="s">
        <v>134</v>
      </c>
      <c r="J38" s="15" t="s">
        <v>110</v>
      </c>
      <c r="K38" s="15" t="s">
        <v>15</v>
      </c>
      <c r="L38" s="15" t="s">
        <v>25</v>
      </c>
      <c r="M38" s="15">
        <v>779.17</v>
      </c>
      <c r="N38" s="15" t="s">
        <v>25</v>
      </c>
      <c r="O38" s="15">
        <v>779.17</v>
      </c>
      <c r="P38" s="51">
        <f>IFERROR(MATCH(tbl_Data[[#This Row],[Account ]],tbl_Nominal[Account],0),"NOT FOUND")</f>
        <v>2</v>
      </c>
      <c r="Q38" s="49" t="str">
        <f>INDEX(tbl_Nominal[Sign],tbl_Data[[#This Row],[Account Match]])</f>
        <v>Positive</v>
      </c>
      <c r="R38" s="49" t="str">
        <f>INDEX(tbl_Nominal[L1 Group],tbl_Data[[#This Row],[Account Match]])</f>
        <v>Revenue</v>
      </c>
      <c r="S38" s="49" t="str">
        <f>INDEX(tbl_Nominal[L2 Group],tbl_Data[[#This Row],[Account Match]])</f>
        <v>Revenue</v>
      </c>
      <c r="T38" s="50">
        <f>IF(tbl_Data[[#This Row],[Sign]]="Positive", tbl_Data[[#This Row],[Group Value ]],tbl_Data[[#This Row],[Group Value ]] * -1)</f>
        <v>779.17</v>
      </c>
    </row>
    <row r="39" spans="1:20">
      <c r="A39" s="15" t="s">
        <v>126</v>
      </c>
      <c r="B39" s="15" t="s">
        <v>152</v>
      </c>
      <c r="C39" s="15" t="s">
        <v>153</v>
      </c>
      <c r="D39" s="15" t="s">
        <v>24</v>
      </c>
      <c r="E39" s="15" t="s">
        <v>106</v>
      </c>
      <c r="F39" s="15" t="s">
        <v>41</v>
      </c>
      <c r="G39" s="15" t="s">
        <v>154</v>
      </c>
      <c r="H39" s="15" t="s">
        <v>132</v>
      </c>
      <c r="I39" s="15" t="s">
        <v>145</v>
      </c>
      <c r="J39" s="15" t="s">
        <v>110</v>
      </c>
      <c r="K39" s="15" t="s">
        <v>15</v>
      </c>
      <c r="L39" s="15" t="s">
        <v>25</v>
      </c>
      <c r="M39" s="15">
        <v>825</v>
      </c>
      <c r="N39" s="15" t="s">
        <v>25</v>
      </c>
      <c r="O39" s="15">
        <v>825</v>
      </c>
      <c r="P39" s="51">
        <f>IFERROR(MATCH(tbl_Data[[#This Row],[Account ]],tbl_Nominal[Account],0),"NOT FOUND")</f>
        <v>2</v>
      </c>
      <c r="Q39" s="49" t="str">
        <f>INDEX(tbl_Nominal[Sign],tbl_Data[[#This Row],[Account Match]])</f>
        <v>Positive</v>
      </c>
      <c r="R39" s="49" t="str">
        <f>INDEX(tbl_Nominal[L1 Group],tbl_Data[[#This Row],[Account Match]])</f>
        <v>Revenue</v>
      </c>
      <c r="S39" s="49" t="str">
        <f>INDEX(tbl_Nominal[L2 Group],tbl_Data[[#This Row],[Account Match]])</f>
        <v>Revenue</v>
      </c>
      <c r="T39" s="50">
        <f>IF(tbl_Data[[#This Row],[Sign]]="Positive", tbl_Data[[#This Row],[Group Value ]],tbl_Data[[#This Row],[Group Value ]] * -1)</f>
        <v>825</v>
      </c>
    </row>
    <row r="40" spans="1:20">
      <c r="A40" s="15" t="s">
        <v>126</v>
      </c>
      <c r="B40" s="15" t="s">
        <v>152</v>
      </c>
      <c r="C40" s="15" t="s">
        <v>153</v>
      </c>
      <c r="D40" s="15" t="s">
        <v>24</v>
      </c>
      <c r="E40" s="15" t="s">
        <v>106</v>
      </c>
      <c r="F40" s="15" t="s">
        <v>41</v>
      </c>
      <c r="G40" s="15" t="s">
        <v>154</v>
      </c>
      <c r="H40" s="15" t="s">
        <v>132</v>
      </c>
      <c r="I40" s="15" t="s">
        <v>135</v>
      </c>
      <c r="J40" s="15" t="s">
        <v>110</v>
      </c>
      <c r="K40" s="15" t="s">
        <v>15</v>
      </c>
      <c r="L40" s="15" t="s">
        <v>25</v>
      </c>
      <c r="M40" s="15">
        <v>733.33</v>
      </c>
      <c r="N40" s="15" t="s">
        <v>25</v>
      </c>
      <c r="O40" s="15">
        <v>733.33</v>
      </c>
      <c r="P40" s="51">
        <f>IFERROR(MATCH(tbl_Data[[#This Row],[Account ]],tbl_Nominal[Account],0),"NOT FOUND")</f>
        <v>2</v>
      </c>
      <c r="Q40" s="49" t="str">
        <f>INDEX(tbl_Nominal[Sign],tbl_Data[[#This Row],[Account Match]])</f>
        <v>Positive</v>
      </c>
      <c r="R40" s="49" t="str">
        <f>INDEX(tbl_Nominal[L1 Group],tbl_Data[[#This Row],[Account Match]])</f>
        <v>Revenue</v>
      </c>
      <c r="S40" s="49" t="str">
        <f>INDEX(tbl_Nominal[L2 Group],tbl_Data[[#This Row],[Account Match]])</f>
        <v>Revenue</v>
      </c>
      <c r="T40" s="50">
        <f>IF(tbl_Data[[#This Row],[Sign]]="Positive", tbl_Data[[#This Row],[Group Value ]],tbl_Data[[#This Row],[Group Value ]] * -1)</f>
        <v>733.33</v>
      </c>
    </row>
    <row r="41" spans="1:20">
      <c r="A41" s="15" t="s">
        <v>126</v>
      </c>
      <c r="B41" s="15" t="s">
        <v>152</v>
      </c>
      <c r="C41" s="15" t="s">
        <v>153</v>
      </c>
      <c r="D41" s="15" t="s">
        <v>24</v>
      </c>
      <c r="E41" s="15" t="s">
        <v>106</v>
      </c>
      <c r="F41" s="15" t="s">
        <v>41</v>
      </c>
      <c r="G41" s="15" t="s">
        <v>154</v>
      </c>
      <c r="H41" s="15" t="s">
        <v>132</v>
      </c>
      <c r="I41" s="15" t="s">
        <v>146</v>
      </c>
      <c r="J41" s="15" t="s">
        <v>110</v>
      </c>
      <c r="K41" s="15" t="s">
        <v>15</v>
      </c>
      <c r="L41" s="15" t="s">
        <v>25</v>
      </c>
      <c r="M41" s="15">
        <v>586.66999999999996</v>
      </c>
      <c r="N41" s="15" t="s">
        <v>25</v>
      </c>
      <c r="O41" s="15">
        <v>586.66999999999996</v>
      </c>
      <c r="P41" s="51">
        <f>IFERROR(MATCH(tbl_Data[[#This Row],[Account ]],tbl_Nominal[Account],0),"NOT FOUND")</f>
        <v>2</v>
      </c>
      <c r="Q41" s="49" t="str">
        <f>INDEX(tbl_Nominal[Sign],tbl_Data[[#This Row],[Account Match]])</f>
        <v>Positive</v>
      </c>
      <c r="R41" s="49" t="str">
        <f>INDEX(tbl_Nominal[L1 Group],tbl_Data[[#This Row],[Account Match]])</f>
        <v>Revenue</v>
      </c>
      <c r="S41" s="49" t="str">
        <f>INDEX(tbl_Nominal[L2 Group],tbl_Data[[#This Row],[Account Match]])</f>
        <v>Revenue</v>
      </c>
      <c r="T41" s="50">
        <f>IF(tbl_Data[[#This Row],[Sign]]="Positive", tbl_Data[[#This Row],[Group Value ]],tbl_Data[[#This Row],[Group Value ]] * -1)</f>
        <v>586.66999999999996</v>
      </c>
    </row>
    <row r="42" spans="1:20">
      <c r="A42" s="15" t="s">
        <v>126</v>
      </c>
      <c r="B42" s="15" t="s">
        <v>152</v>
      </c>
      <c r="C42" s="15" t="s">
        <v>153</v>
      </c>
      <c r="D42" s="15" t="s">
        <v>24</v>
      </c>
      <c r="E42" s="15" t="s">
        <v>106</v>
      </c>
      <c r="F42" s="15" t="s">
        <v>41</v>
      </c>
      <c r="G42" s="15" t="s">
        <v>154</v>
      </c>
      <c r="H42" s="15" t="s">
        <v>42</v>
      </c>
      <c r="I42" s="15" t="s">
        <v>42</v>
      </c>
      <c r="J42" s="15" t="s">
        <v>110</v>
      </c>
      <c r="K42" s="15" t="s">
        <v>15</v>
      </c>
      <c r="L42" s="15" t="s">
        <v>25</v>
      </c>
      <c r="M42" s="15">
        <v>0</v>
      </c>
      <c r="N42" s="15" t="s">
        <v>25</v>
      </c>
      <c r="O42" s="15">
        <v>0</v>
      </c>
      <c r="P42" s="51">
        <f>IFERROR(MATCH(tbl_Data[[#This Row],[Account ]],tbl_Nominal[Account],0),"NOT FOUND")</f>
        <v>2</v>
      </c>
      <c r="Q42" s="49" t="str">
        <f>INDEX(tbl_Nominal[Sign],tbl_Data[[#This Row],[Account Match]])</f>
        <v>Positive</v>
      </c>
      <c r="R42" s="49" t="str">
        <f>INDEX(tbl_Nominal[L1 Group],tbl_Data[[#This Row],[Account Match]])</f>
        <v>Revenue</v>
      </c>
      <c r="S42" s="49" t="str">
        <f>INDEX(tbl_Nominal[L2 Group],tbl_Data[[#This Row],[Account Match]])</f>
        <v>Revenue</v>
      </c>
      <c r="T42" s="50">
        <f>IF(tbl_Data[[#This Row],[Sign]]="Positive", tbl_Data[[#This Row],[Group Value ]],tbl_Data[[#This Row],[Group Value ]] * -1)</f>
        <v>0</v>
      </c>
    </row>
    <row r="43" spans="1:20">
      <c r="A43" s="15" t="s">
        <v>126</v>
      </c>
      <c r="B43" s="15" t="s">
        <v>127</v>
      </c>
      <c r="C43" s="15" t="s">
        <v>128</v>
      </c>
      <c r="D43" s="15" t="s">
        <v>24</v>
      </c>
      <c r="E43" s="15" t="s">
        <v>129</v>
      </c>
      <c r="F43" s="15" t="s">
        <v>130</v>
      </c>
      <c r="G43" s="15" t="s">
        <v>131</v>
      </c>
      <c r="H43" s="15" t="s">
        <v>132</v>
      </c>
      <c r="I43" s="15" t="s">
        <v>133</v>
      </c>
      <c r="J43" s="15" t="s">
        <v>110</v>
      </c>
      <c r="K43" s="15" t="s">
        <v>15</v>
      </c>
      <c r="L43" s="15" t="s">
        <v>25</v>
      </c>
      <c r="M43" s="15">
        <v>0</v>
      </c>
      <c r="N43" s="15" t="s">
        <v>25</v>
      </c>
      <c r="O43" s="15">
        <v>0</v>
      </c>
      <c r="P43" s="51">
        <f>IFERROR(MATCH(tbl_Data[[#This Row],[Account ]],tbl_Nominal[Account],0),"NOT FOUND")</f>
        <v>3</v>
      </c>
      <c r="Q43" s="49" t="str">
        <f>INDEX(tbl_Nominal[Sign],tbl_Data[[#This Row],[Account Match]])</f>
        <v>Positive</v>
      </c>
      <c r="R43" s="49" t="str">
        <f>INDEX(tbl_Nominal[L1 Group],tbl_Data[[#This Row],[Account Match]])</f>
        <v>Revenue</v>
      </c>
      <c r="S43" s="49" t="str">
        <f>INDEX(tbl_Nominal[L2 Group],tbl_Data[[#This Row],[Account Match]])</f>
        <v>Revenue</v>
      </c>
      <c r="T43" s="50">
        <f>IF(tbl_Data[[#This Row],[Sign]]="Positive", tbl_Data[[#This Row],[Group Value ]],tbl_Data[[#This Row],[Group Value ]] * -1)</f>
        <v>0</v>
      </c>
    </row>
    <row r="44" spans="1:20">
      <c r="A44" s="15" t="s">
        <v>126</v>
      </c>
      <c r="B44" s="15" t="s">
        <v>127</v>
      </c>
      <c r="C44" s="15" t="s">
        <v>128</v>
      </c>
      <c r="D44" s="15" t="s">
        <v>24</v>
      </c>
      <c r="E44" s="15" t="s">
        <v>129</v>
      </c>
      <c r="F44" s="15" t="s">
        <v>130</v>
      </c>
      <c r="G44" s="15" t="s">
        <v>131</v>
      </c>
      <c r="H44" s="15" t="s">
        <v>132</v>
      </c>
      <c r="I44" s="15" t="s">
        <v>134</v>
      </c>
      <c r="J44" s="15" t="s">
        <v>110</v>
      </c>
      <c r="K44" s="15" t="s">
        <v>15</v>
      </c>
      <c r="L44" s="15" t="s">
        <v>25</v>
      </c>
      <c r="M44" s="15">
        <v>3841.67</v>
      </c>
      <c r="N44" s="15" t="s">
        <v>25</v>
      </c>
      <c r="O44" s="15">
        <v>3841.67</v>
      </c>
      <c r="P44" s="51">
        <f>IFERROR(MATCH(tbl_Data[[#This Row],[Account ]],tbl_Nominal[Account],0),"NOT FOUND")</f>
        <v>3</v>
      </c>
      <c r="Q44" s="49" t="str">
        <f>INDEX(tbl_Nominal[Sign],tbl_Data[[#This Row],[Account Match]])</f>
        <v>Positive</v>
      </c>
      <c r="R44" s="49" t="str">
        <f>INDEX(tbl_Nominal[L1 Group],tbl_Data[[#This Row],[Account Match]])</f>
        <v>Revenue</v>
      </c>
      <c r="S44" s="49" t="str">
        <f>INDEX(tbl_Nominal[L2 Group],tbl_Data[[#This Row],[Account Match]])</f>
        <v>Revenue</v>
      </c>
      <c r="T44" s="50">
        <f>IF(tbl_Data[[#This Row],[Sign]]="Positive", tbl_Data[[#This Row],[Group Value ]],tbl_Data[[#This Row],[Group Value ]] * -1)</f>
        <v>3841.67</v>
      </c>
    </row>
    <row r="45" spans="1:20">
      <c r="A45" s="15" t="s">
        <v>126</v>
      </c>
      <c r="B45" s="15" t="s">
        <v>127</v>
      </c>
      <c r="C45" s="15" t="s">
        <v>128</v>
      </c>
      <c r="D45" s="15" t="s">
        <v>24</v>
      </c>
      <c r="E45" s="15" t="s">
        <v>129</v>
      </c>
      <c r="F45" s="15" t="s">
        <v>130</v>
      </c>
      <c r="G45" s="15" t="s">
        <v>131</v>
      </c>
      <c r="H45" s="15" t="s">
        <v>132</v>
      </c>
      <c r="I45" s="15" t="s">
        <v>145</v>
      </c>
      <c r="J45" s="15" t="s">
        <v>110</v>
      </c>
      <c r="K45" s="15" t="s">
        <v>15</v>
      </c>
      <c r="L45" s="15" t="s">
        <v>25</v>
      </c>
      <c r="M45" s="15">
        <v>3800</v>
      </c>
      <c r="N45" s="15" t="s">
        <v>25</v>
      </c>
      <c r="O45" s="15">
        <v>3800</v>
      </c>
      <c r="P45" s="51">
        <f>IFERROR(MATCH(tbl_Data[[#This Row],[Account ]],tbl_Nominal[Account],0),"NOT FOUND")</f>
        <v>3</v>
      </c>
      <c r="Q45" s="49" t="str">
        <f>INDEX(tbl_Nominal[Sign],tbl_Data[[#This Row],[Account Match]])</f>
        <v>Positive</v>
      </c>
      <c r="R45" s="49" t="str">
        <f>INDEX(tbl_Nominal[L1 Group],tbl_Data[[#This Row],[Account Match]])</f>
        <v>Revenue</v>
      </c>
      <c r="S45" s="49" t="str">
        <f>INDEX(tbl_Nominal[L2 Group],tbl_Data[[#This Row],[Account Match]])</f>
        <v>Revenue</v>
      </c>
      <c r="T45" s="50">
        <f>IF(tbl_Data[[#This Row],[Sign]]="Positive", tbl_Data[[#This Row],[Group Value ]],tbl_Data[[#This Row],[Group Value ]] * -1)</f>
        <v>3800</v>
      </c>
    </row>
    <row r="46" spans="1:20">
      <c r="A46" s="15" t="s">
        <v>126</v>
      </c>
      <c r="B46" s="15" t="s">
        <v>127</v>
      </c>
      <c r="C46" s="15" t="s">
        <v>128</v>
      </c>
      <c r="D46" s="15" t="s">
        <v>24</v>
      </c>
      <c r="E46" s="15" t="s">
        <v>129</v>
      </c>
      <c r="F46" s="15" t="s">
        <v>130</v>
      </c>
      <c r="G46" s="15" t="s">
        <v>131</v>
      </c>
      <c r="H46" s="15" t="s">
        <v>132</v>
      </c>
      <c r="I46" s="15" t="s">
        <v>135</v>
      </c>
      <c r="J46" s="15" t="s">
        <v>110</v>
      </c>
      <c r="K46" s="15" t="s">
        <v>15</v>
      </c>
      <c r="L46" s="15" t="s">
        <v>25</v>
      </c>
      <c r="M46" s="15">
        <v>3966.67</v>
      </c>
      <c r="N46" s="15" t="s">
        <v>25</v>
      </c>
      <c r="O46" s="15">
        <v>3966.67</v>
      </c>
      <c r="P46" s="51">
        <f>IFERROR(MATCH(tbl_Data[[#This Row],[Account ]],tbl_Nominal[Account],0),"NOT FOUND")</f>
        <v>3</v>
      </c>
      <c r="Q46" s="49" t="str">
        <f>INDEX(tbl_Nominal[Sign],tbl_Data[[#This Row],[Account Match]])</f>
        <v>Positive</v>
      </c>
      <c r="R46" s="49" t="str">
        <f>INDEX(tbl_Nominal[L1 Group],tbl_Data[[#This Row],[Account Match]])</f>
        <v>Revenue</v>
      </c>
      <c r="S46" s="49" t="str">
        <f>INDEX(tbl_Nominal[L2 Group],tbl_Data[[#This Row],[Account Match]])</f>
        <v>Revenue</v>
      </c>
      <c r="T46" s="50">
        <f>IF(tbl_Data[[#This Row],[Sign]]="Positive", tbl_Data[[#This Row],[Group Value ]],tbl_Data[[#This Row],[Group Value ]] * -1)</f>
        <v>3966.67</v>
      </c>
    </row>
    <row r="47" spans="1:20">
      <c r="A47" s="15" t="s">
        <v>126</v>
      </c>
      <c r="B47" s="15" t="s">
        <v>127</v>
      </c>
      <c r="C47" s="15" t="s">
        <v>128</v>
      </c>
      <c r="D47" s="15" t="s">
        <v>24</v>
      </c>
      <c r="E47" s="15" t="s">
        <v>129</v>
      </c>
      <c r="F47" s="15" t="s">
        <v>130</v>
      </c>
      <c r="G47" s="15" t="s">
        <v>131</v>
      </c>
      <c r="H47" s="15" t="s">
        <v>132</v>
      </c>
      <c r="I47" s="15" t="s">
        <v>146</v>
      </c>
      <c r="J47" s="15" t="s">
        <v>110</v>
      </c>
      <c r="K47" s="15" t="s">
        <v>15</v>
      </c>
      <c r="L47" s="15" t="s">
        <v>25</v>
      </c>
      <c r="M47" s="15">
        <v>6166.67</v>
      </c>
      <c r="N47" s="15" t="s">
        <v>25</v>
      </c>
      <c r="O47" s="15">
        <v>6166.67</v>
      </c>
      <c r="P47" s="51">
        <f>IFERROR(MATCH(tbl_Data[[#This Row],[Account ]],tbl_Nominal[Account],0),"NOT FOUND")</f>
        <v>3</v>
      </c>
      <c r="Q47" s="49" t="str">
        <f>INDEX(tbl_Nominal[Sign],tbl_Data[[#This Row],[Account Match]])</f>
        <v>Positive</v>
      </c>
      <c r="R47" s="49" t="str">
        <f>INDEX(tbl_Nominal[L1 Group],tbl_Data[[#This Row],[Account Match]])</f>
        <v>Revenue</v>
      </c>
      <c r="S47" s="49" t="str">
        <f>INDEX(tbl_Nominal[L2 Group],tbl_Data[[#This Row],[Account Match]])</f>
        <v>Revenue</v>
      </c>
      <c r="T47" s="50">
        <f>IF(tbl_Data[[#This Row],[Sign]]="Positive", tbl_Data[[#This Row],[Group Value ]],tbl_Data[[#This Row],[Group Value ]] * -1)</f>
        <v>6166.67</v>
      </c>
    </row>
    <row r="48" spans="1:20">
      <c r="A48" s="15" t="s">
        <v>126</v>
      </c>
      <c r="B48" s="15" t="s">
        <v>127</v>
      </c>
      <c r="C48" s="15" t="s">
        <v>128</v>
      </c>
      <c r="D48" s="15" t="s">
        <v>24</v>
      </c>
      <c r="E48" s="15" t="s">
        <v>129</v>
      </c>
      <c r="F48" s="15" t="s">
        <v>130</v>
      </c>
      <c r="G48" s="15" t="s">
        <v>131</v>
      </c>
      <c r="H48" s="15" t="s">
        <v>42</v>
      </c>
      <c r="I48" s="15" t="s">
        <v>42</v>
      </c>
      <c r="J48" s="15" t="s">
        <v>110</v>
      </c>
      <c r="K48" s="15" t="s">
        <v>15</v>
      </c>
      <c r="L48" s="15" t="s">
        <v>25</v>
      </c>
      <c r="M48" s="15">
        <v>0</v>
      </c>
      <c r="N48" s="15" t="s">
        <v>25</v>
      </c>
      <c r="O48" s="15">
        <v>0</v>
      </c>
      <c r="P48" s="51">
        <f>IFERROR(MATCH(tbl_Data[[#This Row],[Account ]],tbl_Nominal[Account],0),"NOT FOUND")</f>
        <v>3</v>
      </c>
      <c r="Q48" s="49" t="str">
        <f>INDEX(tbl_Nominal[Sign],tbl_Data[[#This Row],[Account Match]])</f>
        <v>Positive</v>
      </c>
      <c r="R48" s="49" t="str">
        <f>INDEX(tbl_Nominal[L1 Group],tbl_Data[[#This Row],[Account Match]])</f>
        <v>Revenue</v>
      </c>
      <c r="S48" s="49" t="str">
        <f>INDEX(tbl_Nominal[L2 Group],tbl_Data[[#This Row],[Account Match]])</f>
        <v>Revenue</v>
      </c>
      <c r="T48" s="50">
        <f>IF(tbl_Data[[#This Row],[Sign]]="Positive", tbl_Data[[#This Row],[Group Value ]],tbl_Data[[#This Row],[Group Value ]] * -1)</f>
        <v>0</v>
      </c>
    </row>
    <row r="49" spans="1:20">
      <c r="A49" s="15" t="s">
        <v>126</v>
      </c>
      <c r="B49" s="15" t="s">
        <v>136</v>
      </c>
      <c r="C49" s="15" t="s">
        <v>137</v>
      </c>
      <c r="D49" s="15" t="s">
        <v>24</v>
      </c>
      <c r="E49" s="15" t="s">
        <v>106</v>
      </c>
      <c r="F49" s="15" t="s">
        <v>41</v>
      </c>
      <c r="G49" s="15" t="s">
        <v>138</v>
      </c>
      <c r="H49" s="15" t="s">
        <v>132</v>
      </c>
      <c r="I49" s="15" t="s">
        <v>133</v>
      </c>
      <c r="J49" s="15" t="s">
        <v>110</v>
      </c>
      <c r="K49" s="15" t="s">
        <v>15</v>
      </c>
      <c r="L49" s="15" t="s">
        <v>25</v>
      </c>
      <c r="M49" s="15">
        <v>2750</v>
      </c>
      <c r="N49" s="15" t="s">
        <v>25</v>
      </c>
      <c r="O49" s="15">
        <v>2750</v>
      </c>
      <c r="P49" s="51">
        <f>IFERROR(MATCH(tbl_Data[[#This Row],[Account ]],tbl_Nominal[Account],0),"NOT FOUND")</f>
        <v>4</v>
      </c>
      <c r="Q49" s="49" t="str">
        <f>INDEX(tbl_Nominal[Sign],tbl_Data[[#This Row],[Account Match]])</f>
        <v>Positive</v>
      </c>
      <c r="R49" s="49" t="str">
        <f>INDEX(tbl_Nominal[L1 Group],tbl_Data[[#This Row],[Account Match]])</f>
        <v>Revenue</v>
      </c>
      <c r="S49" s="49" t="str">
        <f>INDEX(tbl_Nominal[L2 Group],tbl_Data[[#This Row],[Account Match]])</f>
        <v>Revenue</v>
      </c>
      <c r="T49" s="50">
        <f>IF(tbl_Data[[#This Row],[Sign]]="Positive", tbl_Data[[#This Row],[Group Value ]],tbl_Data[[#This Row],[Group Value ]] * -1)</f>
        <v>2750</v>
      </c>
    </row>
    <row r="50" spans="1:20">
      <c r="A50" s="15" t="s">
        <v>126</v>
      </c>
      <c r="B50" s="15" t="s">
        <v>136</v>
      </c>
      <c r="C50" s="15" t="s">
        <v>137</v>
      </c>
      <c r="D50" s="15" t="s">
        <v>24</v>
      </c>
      <c r="E50" s="15" t="s">
        <v>106</v>
      </c>
      <c r="F50" s="15" t="s">
        <v>41</v>
      </c>
      <c r="G50" s="15" t="s">
        <v>138</v>
      </c>
      <c r="H50" s="15" t="s">
        <v>132</v>
      </c>
      <c r="I50" s="15" t="s">
        <v>134</v>
      </c>
      <c r="J50" s="15" t="s">
        <v>110</v>
      </c>
      <c r="K50" s="15" t="s">
        <v>15</v>
      </c>
      <c r="L50" s="15" t="s">
        <v>25</v>
      </c>
      <c r="M50" s="15">
        <v>2625</v>
      </c>
      <c r="N50" s="15" t="s">
        <v>25</v>
      </c>
      <c r="O50" s="15">
        <v>2625</v>
      </c>
      <c r="P50" s="51">
        <f>IFERROR(MATCH(tbl_Data[[#This Row],[Account ]],tbl_Nominal[Account],0),"NOT FOUND")</f>
        <v>4</v>
      </c>
      <c r="Q50" s="49" t="str">
        <f>INDEX(tbl_Nominal[Sign],tbl_Data[[#This Row],[Account Match]])</f>
        <v>Positive</v>
      </c>
      <c r="R50" s="49" t="str">
        <f>INDEX(tbl_Nominal[L1 Group],tbl_Data[[#This Row],[Account Match]])</f>
        <v>Revenue</v>
      </c>
      <c r="S50" s="49" t="str">
        <f>INDEX(tbl_Nominal[L2 Group],tbl_Data[[#This Row],[Account Match]])</f>
        <v>Revenue</v>
      </c>
      <c r="T50" s="50">
        <f>IF(tbl_Data[[#This Row],[Sign]]="Positive", tbl_Data[[#This Row],[Group Value ]],tbl_Data[[#This Row],[Group Value ]] * -1)</f>
        <v>2625</v>
      </c>
    </row>
    <row r="51" spans="1:20">
      <c r="A51" s="15" t="s">
        <v>126</v>
      </c>
      <c r="B51" s="15" t="s">
        <v>136</v>
      </c>
      <c r="C51" s="15" t="s">
        <v>137</v>
      </c>
      <c r="D51" s="15" t="s">
        <v>24</v>
      </c>
      <c r="E51" s="15" t="s">
        <v>106</v>
      </c>
      <c r="F51" s="15" t="s">
        <v>41</v>
      </c>
      <c r="G51" s="15" t="s">
        <v>138</v>
      </c>
      <c r="H51" s="15" t="s">
        <v>132</v>
      </c>
      <c r="I51" s="15" t="s">
        <v>145</v>
      </c>
      <c r="J51" s="15" t="s">
        <v>110</v>
      </c>
      <c r="K51" s="15" t="s">
        <v>15</v>
      </c>
      <c r="L51" s="15" t="s">
        <v>25</v>
      </c>
      <c r="M51" s="15">
        <v>2562.5</v>
      </c>
      <c r="N51" s="15" t="s">
        <v>25</v>
      </c>
      <c r="O51" s="15">
        <v>2562.5</v>
      </c>
      <c r="P51" s="51">
        <f>IFERROR(MATCH(tbl_Data[[#This Row],[Account ]],tbl_Nominal[Account],0),"NOT FOUND")</f>
        <v>4</v>
      </c>
      <c r="Q51" s="49" t="str">
        <f>INDEX(tbl_Nominal[Sign],tbl_Data[[#This Row],[Account Match]])</f>
        <v>Positive</v>
      </c>
      <c r="R51" s="49" t="str">
        <f>INDEX(tbl_Nominal[L1 Group],tbl_Data[[#This Row],[Account Match]])</f>
        <v>Revenue</v>
      </c>
      <c r="S51" s="49" t="str">
        <f>INDEX(tbl_Nominal[L2 Group],tbl_Data[[#This Row],[Account Match]])</f>
        <v>Revenue</v>
      </c>
      <c r="T51" s="50">
        <f>IF(tbl_Data[[#This Row],[Sign]]="Positive", tbl_Data[[#This Row],[Group Value ]],tbl_Data[[#This Row],[Group Value ]] * -1)</f>
        <v>2562.5</v>
      </c>
    </row>
    <row r="52" spans="1:20">
      <c r="A52" s="15" t="s">
        <v>126</v>
      </c>
      <c r="B52" s="15" t="s">
        <v>136</v>
      </c>
      <c r="C52" s="15" t="s">
        <v>137</v>
      </c>
      <c r="D52" s="15" t="s">
        <v>24</v>
      </c>
      <c r="E52" s="15" t="s">
        <v>106</v>
      </c>
      <c r="F52" s="15" t="s">
        <v>41</v>
      </c>
      <c r="G52" s="15" t="s">
        <v>138</v>
      </c>
      <c r="H52" s="15" t="s">
        <v>132</v>
      </c>
      <c r="I52" s="15" t="s">
        <v>135</v>
      </c>
      <c r="J52" s="15" t="s">
        <v>110</v>
      </c>
      <c r="K52" s="15" t="s">
        <v>15</v>
      </c>
      <c r="L52" s="15" t="s">
        <v>25</v>
      </c>
      <c r="M52" s="15">
        <v>2500</v>
      </c>
      <c r="N52" s="15" t="s">
        <v>25</v>
      </c>
      <c r="O52" s="15">
        <v>2500</v>
      </c>
      <c r="P52" s="51">
        <f>IFERROR(MATCH(tbl_Data[[#This Row],[Account ]],tbl_Nominal[Account],0),"NOT FOUND")</f>
        <v>4</v>
      </c>
      <c r="Q52" s="49" t="str">
        <f>INDEX(tbl_Nominal[Sign],tbl_Data[[#This Row],[Account Match]])</f>
        <v>Positive</v>
      </c>
      <c r="R52" s="49" t="str">
        <f>INDEX(tbl_Nominal[L1 Group],tbl_Data[[#This Row],[Account Match]])</f>
        <v>Revenue</v>
      </c>
      <c r="S52" s="49" t="str">
        <f>INDEX(tbl_Nominal[L2 Group],tbl_Data[[#This Row],[Account Match]])</f>
        <v>Revenue</v>
      </c>
      <c r="T52" s="50">
        <f>IF(tbl_Data[[#This Row],[Sign]]="Positive", tbl_Data[[#This Row],[Group Value ]],tbl_Data[[#This Row],[Group Value ]] * -1)</f>
        <v>2500</v>
      </c>
    </row>
    <row r="53" spans="1:20">
      <c r="A53" s="15" t="s">
        <v>126</v>
      </c>
      <c r="B53" s="15" t="s">
        <v>136</v>
      </c>
      <c r="C53" s="15" t="s">
        <v>137</v>
      </c>
      <c r="D53" s="15" t="s">
        <v>24</v>
      </c>
      <c r="E53" s="15" t="s">
        <v>106</v>
      </c>
      <c r="F53" s="15" t="s">
        <v>41</v>
      </c>
      <c r="G53" s="15" t="s">
        <v>138</v>
      </c>
      <c r="H53" s="15" t="s">
        <v>132</v>
      </c>
      <c r="I53" s="15" t="s">
        <v>146</v>
      </c>
      <c r="J53" s="15" t="s">
        <v>110</v>
      </c>
      <c r="K53" s="15" t="s">
        <v>15</v>
      </c>
      <c r="L53" s="15" t="s">
        <v>25</v>
      </c>
      <c r="M53" s="15">
        <v>2687.5</v>
      </c>
      <c r="N53" s="15" t="s">
        <v>25</v>
      </c>
      <c r="O53" s="15">
        <v>2687.5</v>
      </c>
      <c r="P53" s="51">
        <f>IFERROR(MATCH(tbl_Data[[#This Row],[Account ]],tbl_Nominal[Account],0),"NOT FOUND")</f>
        <v>4</v>
      </c>
      <c r="Q53" s="49" t="str">
        <f>INDEX(tbl_Nominal[Sign],tbl_Data[[#This Row],[Account Match]])</f>
        <v>Positive</v>
      </c>
      <c r="R53" s="49" t="str">
        <f>INDEX(tbl_Nominal[L1 Group],tbl_Data[[#This Row],[Account Match]])</f>
        <v>Revenue</v>
      </c>
      <c r="S53" s="49" t="str">
        <f>INDEX(tbl_Nominal[L2 Group],tbl_Data[[#This Row],[Account Match]])</f>
        <v>Revenue</v>
      </c>
      <c r="T53" s="50">
        <f>IF(tbl_Data[[#This Row],[Sign]]="Positive", tbl_Data[[#This Row],[Group Value ]],tbl_Data[[#This Row],[Group Value ]] * -1)</f>
        <v>2687.5</v>
      </c>
    </row>
    <row r="54" spans="1:20">
      <c r="A54" s="15" t="s">
        <v>126</v>
      </c>
      <c r="B54" s="15" t="s">
        <v>136</v>
      </c>
      <c r="C54" s="15" t="s">
        <v>137</v>
      </c>
      <c r="D54" s="15" t="s">
        <v>24</v>
      </c>
      <c r="E54" s="15" t="s">
        <v>106</v>
      </c>
      <c r="F54" s="15" t="s">
        <v>41</v>
      </c>
      <c r="G54" s="15" t="s">
        <v>138</v>
      </c>
      <c r="H54" s="15" t="s">
        <v>42</v>
      </c>
      <c r="I54" s="15" t="s">
        <v>42</v>
      </c>
      <c r="J54" s="15" t="s">
        <v>110</v>
      </c>
      <c r="K54" s="15" t="s">
        <v>15</v>
      </c>
      <c r="L54" s="15" t="s">
        <v>25</v>
      </c>
      <c r="M54" s="15">
        <v>333.32</v>
      </c>
      <c r="N54" s="15" t="s">
        <v>25</v>
      </c>
      <c r="O54" s="15">
        <v>333.32</v>
      </c>
      <c r="P54" s="51">
        <f>IFERROR(MATCH(tbl_Data[[#This Row],[Account ]],tbl_Nominal[Account],0),"NOT FOUND")</f>
        <v>4</v>
      </c>
      <c r="Q54" s="49" t="str">
        <f>INDEX(tbl_Nominal[Sign],tbl_Data[[#This Row],[Account Match]])</f>
        <v>Positive</v>
      </c>
      <c r="R54" s="49" t="str">
        <f>INDEX(tbl_Nominal[L1 Group],tbl_Data[[#This Row],[Account Match]])</f>
        <v>Revenue</v>
      </c>
      <c r="S54" s="49" t="str">
        <f>INDEX(tbl_Nominal[L2 Group],tbl_Data[[#This Row],[Account Match]])</f>
        <v>Revenue</v>
      </c>
      <c r="T54" s="50">
        <f>IF(tbl_Data[[#This Row],[Sign]]="Positive", tbl_Data[[#This Row],[Group Value ]],tbl_Data[[#This Row],[Group Value ]] * -1)</f>
        <v>333.32</v>
      </c>
    </row>
    <row r="55" spans="1:20">
      <c r="A55" s="15" t="s">
        <v>126</v>
      </c>
      <c r="B55" s="15" t="s">
        <v>139</v>
      </c>
      <c r="C55" s="15" t="s">
        <v>140</v>
      </c>
      <c r="D55" s="15" t="s">
        <v>24</v>
      </c>
      <c r="E55" s="15" t="s">
        <v>106</v>
      </c>
      <c r="F55" s="15" t="s">
        <v>41</v>
      </c>
      <c r="G55" s="15" t="s">
        <v>141</v>
      </c>
      <c r="H55" s="15" t="s">
        <v>132</v>
      </c>
      <c r="I55" s="15" t="s">
        <v>133</v>
      </c>
      <c r="J55" s="15" t="s">
        <v>110</v>
      </c>
      <c r="K55" s="15" t="s">
        <v>15</v>
      </c>
      <c r="L55" s="15" t="s">
        <v>25</v>
      </c>
      <c r="M55" s="15">
        <v>500</v>
      </c>
      <c r="N55" s="15" t="s">
        <v>25</v>
      </c>
      <c r="O55" s="15">
        <v>500</v>
      </c>
      <c r="P55" s="51">
        <f>IFERROR(MATCH(tbl_Data[[#This Row],[Account ]],tbl_Nominal[Account],0),"NOT FOUND")</f>
        <v>5</v>
      </c>
      <c r="Q55" s="49" t="str">
        <f>INDEX(tbl_Nominal[Sign],tbl_Data[[#This Row],[Account Match]])</f>
        <v>Positive</v>
      </c>
      <c r="R55" s="49" t="str">
        <f>INDEX(tbl_Nominal[L1 Group],tbl_Data[[#This Row],[Account Match]])</f>
        <v>Revenue</v>
      </c>
      <c r="S55" s="49" t="str">
        <f>INDEX(tbl_Nominal[L2 Group],tbl_Data[[#This Row],[Account Match]])</f>
        <v>Revenue</v>
      </c>
      <c r="T55" s="50">
        <f>IF(tbl_Data[[#This Row],[Sign]]="Positive", tbl_Data[[#This Row],[Group Value ]],tbl_Data[[#This Row],[Group Value ]] * -1)</f>
        <v>500</v>
      </c>
    </row>
    <row r="56" spans="1:20">
      <c r="A56" s="15" t="s">
        <v>126</v>
      </c>
      <c r="B56" s="15" t="s">
        <v>139</v>
      </c>
      <c r="C56" s="15" t="s">
        <v>140</v>
      </c>
      <c r="D56" s="15" t="s">
        <v>24</v>
      </c>
      <c r="E56" s="15" t="s">
        <v>106</v>
      </c>
      <c r="F56" s="15" t="s">
        <v>41</v>
      </c>
      <c r="G56" s="15" t="s">
        <v>141</v>
      </c>
      <c r="H56" s="15" t="s">
        <v>132</v>
      </c>
      <c r="I56" s="15" t="s">
        <v>134</v>
      </c>
      <c r="J56" s="15" t="s">
        <v>110</v>
      </c>
      <c r="K56" s="15" t="s">
        <v>15</v>
      </c>
      <c r="L56" s="15" t="s">
        <v>25</v>
      </c>
      <c r="M56" s="15">
        <v>200</v>
      </c>
      <c r="N56" s="15" t="s">
        <v>25</v>
      </c>
      <c r="O56" s="15">
        <v>200</v>
      </c>
      <c r="P56" s="51">
        <f>IFERROR(MATCH(tbl_Data[[#This Row],[Account ]],tbl_Nominal[Account],0),"NOT FOUND")</f>
        <v>5</v>
      </c>
      <c r="Q56" s="49" t="str">
        <f>INDEX(tbl_Nominal[Sign],tbl_Data[[#This Row],[Account Match]])</f>
        <v>Positive</v>
      </c>
      <c r="R56" s="49" t="str">
        <f>INDEX(tbl_Nominal[L1 Group],tbl_Data[[#This Row],[Account Match]])</f>
        <v>Revenue</v>
      </c>
      <c r="S56" s="49" t="str">
        <f>INDEX(tbl_Nominal[L2 Group],tbl_Data[[#This Row],[Account Match]])</f>
        <v>Revenue</v>
      </c>
      <c r="T56" s="50">
        <f>IF(tbl_Data[[#This Row],[Sign]]="Positive", tbl_Data[[#This Row],[Group Value ]],tbl_Data[[#This Row],[Group Value ]] * -1)</f>
        <v>200</v>
      </c>
    </row>
    <row r="57" spans="1:20">
      <c r="A57" s="15" t="s">
        <v>126</v>
      </c>
      <c r="B57" s="15" t="s">
        <v>139</v>
      </c>
      <c r="C57" s="15" t="s">
        <v>140</v>
      </c>
      <c r="D57" s="15" t="s">
        <v>24</v>
      </c>
      <c r="E57" s="15" t="s">
        <v>106</v>
      </c>
      <c r="F57" s="15" t="s">
        <v>41</v>
      </c>
      <c r="G57" s="15" t="s">
        <v>141</v>
      </c>
      <c r="H57" s="15" t="s">
        <v>132</v>
      </c>
      <c r="I57" s="15" t="s">
        <v>145</v>
      </c>
      <c r="J57" s="15" t="s">
        <v>110</v>
      </c>
      <c r="K57" s="15" t="s">
        <v>15</v>
      </c>
      <c r="L57" s="15" t="s">
        <v>25</v>
      </c>
      <c r="M57" s="15">
        <v>0</v>
      </c>
      <c r="N57" s="15" t="s">
        <v>25</v>
      </c>
      <c r="O57" s="15">
        <v>0</v>
      </c>
      <c r="P57" s="51">
        <f>IFERROR(MATCH(tbl_Data[[#This Row],[Account ]],tbl_Nominal[Account],0),"NOT FOUND")</f>
        <v>5</v>
      </c>
      <c r="Q57" s="49" t="str">
        <f>INDEX(tbl_Nominal[Sign],tbl_Data[[#This Row],[Account Match]])</f>
        <v>Positive</v>
      </c>
      <c r="R57" s="49" t="str">
        <f>INDEX(tbl_Nominal[L1 Group],tbl_Data[[#This Row],[Account Match]])</f>
        <v>Revenue</v>
      </c>
      <c r="S57" s="49" t="str">
        <f>INDEX(tbl_Nominal[L2 Group],tbl_Data[[#This Row],[Account Match]])</f>
        <v>Revenue</v>
      </c>
      <c r="T57" s="50">
        <f>IF(tbl_Data[[#This Row],[Sign]]="Positive", tbl_Data[[#This Row],[Group Value ]],tbl_Data[[#This Row],[Group Value ]] * -1)</f>
        <v>0</v>
      </c>
    </row>
    <row r="58" spans="1:20">
      <c r="A58" s="15" t="s">
        <v>126</v>
      </c>
      <c r="B58" s="15" t="s">
        <v>139</v>
      </c>
      <c r="C58" s="15" t="s">
        <v>140</v>
      </c>
      <c r="D58" s="15" t="s">
        <v>24</v>
      </c>
      <c r="E58" s="15" t="s">
        <v>106</v>
      </c>
      <c r="F58" s="15" t="s">
        <v>41</v>
      </c>
      <c r="G58" s="15" t="s">
        <v>141</v>
      </c>
      <c r="H58" s="15" t="s">
        <v>132</v>
      </c>
      <c r="I58" s="15" t="s">
        <v>135</v>
      </c>
      <c r="J58" s="15" t="s">
        <v>110</v>
      </c>
      <c r="K58" s="15" t="s">
        <v>15</v>
      </c>
      <c r="L58" s="15" t="s">
        <v>25</v>
      </c>
      <c r="M58" s="15">
        <v>0</v>
      </c>
      <c r="N58" s="15" t="s">
        <v>25</v>
      </c>
      <c r="O58" s="15">
        <v>0</v>
      </c>
      <c r="P58" s="51">
        <f>IFERROR(MATCH(tbl_Data[[#This Row],[Account ]],tbl_Nominal[Account],0),"NOT FOUND")</f>
        <v>5</v>
      </c>
      <c r="Q58" s="49" t="str">
        <f>INDEX(tbl_Nominal[Sign],tbl_Data[[#This Row],[Account Match]])</f>
        <v>Positive</v>
      </c>
      <c r="R58" s="49" t="str">
        <f>INDEX(tbl_Nominal[L1 Group],tbl_Data[[#This Row],[Account Match]])</f>
        <v>Revenue</v>
      </c>
      <c r="S58" s="49" t="str">
        <f>INDEX(tbl_Nominal[L2 Group],tbl_Data[[#This Row],[Account Match]])</f>
        <v>Revenue</v>
      </c>
      <c r="T58" s="50">
        <f>IF(tbl_Data[[#This Row],[Sign]]="Positive", tbl_Data[[#This Row],[Group Value ]],tbl_Data[[#This Row],[Group Value ]] * -1)</f>
        <v>0</v>
      </c>
    </row>
    <row r="59" spans="1:20">
      <c r="A59" s="15" t="s">
        <v>126</v>
      </c>
      <c r="B59" s="15" t="s">
        <v>139</v>
      </c>
      <c r="C59" s="15" t="s">
        <v>140</v>
      </c>
      <c r="D59" s="15" t="s">
        <v>24</v>
      </c>
      <c r="E59" s="15" t="s">
        <v>106</v>
      </c>
      <c r="F59" s="15" t="s">
        <v>41</v>
      </c>
      <c r="G59" s="15" t="s">
        <v>141</v>
      </c>
      <c r="H59" s="15" t="s">
        <v>132</v>
      </c>
      <c r="I59" s="15" t="s">
        <v>146</v>
      </c>
      <c r="J59" s="15" t="s">
        <v>110</v>
      </c>
      <c r="K59" s="15" t="s">
        <v>15</v>
      </c>
      <c r="L59" s="15" t="s">
        <v>25</v>
      </c>
      <c r="M59" s="15">
        <v>0</v>
      </c>
      <c r="N59" s="15" t="s">
        <v>25</v>
      </c>
      <c r="O59" s="15">
        <v>0</v>
      </c>
      <c r="P59" s="51">
        <f>IFERROR(MATCH(tbl_Data[[#This Row],[Account ]],tbl_Nominal[Account],0),"NOT FOUND")</f>
        <v>5</v>
      </c>
      <c r="Q59" s="49" t="str">
        <f>INDEX(tbl_Nominal[Sign],tbl_Data[[#This Row],[Account Match]])</f>
        <v>Positive</v>
      </c>
      <c r="R59" s="49" t="str">
        <f>INDEX(tbl_Nominal[L1 Group],tbl_Data[[#This Row],[Account Match]])</f>
        <v>Revenue</v>
      </c>
      <c r="S59" s="49" t="str">
        <f>INDEX(tbl_Nominal[L2 Group],tbl_Data[[#This Row],[Account Match]])</f>
        <v>Revenue</v>
      </c>
      <c r="T59" s="50">
        <f>IF(tbl_Data[[#This Row],[Sign]]="Positive", tbl_Data[[#This Row],[Group Value ]],tbl_Data[[#This Row],[Group Value ]] * -1)</f>
        <v>0</v>
      </c>
    </row>
    <row r="60" spans="1:20">
      <c r="A60" s="15" t="s">
        <v>126</v>
      </c>
      <c r="B60" s="15" t="s">
        <v>139</v>
      </c>
      <c r="C60" s="15" t="s">
        <v>140</v>
      </c>
      <c r="D60" s="15" t="s">
        <v>24</v>
      </c>
      <c r="E60" s="15" t="s">
        <v>106</v>
      </c>
      <c r="F60" s="15" t="s">
        <v>41</v>
      </c>
      <c r="G60" s="15" t="s">
        <v>141</v>
      </c>
      <c r="H60" s="15" t="s">
        <v>42</v>
      </c>
      <c r="I60" s="15" t="s">
        <v>42</v>
      </c>
      <c r="J60" s="15" t="s">
        <v>110</v>
      </c>
      <c r="K60" s="15" t="s">
        <v>15</v>
      </c>
      <c r="L60" s="15" t="s">
        <v>25</v>
      </c>
      <c r="M60" s="15">
        <v>16820</v>
      </c>
      <c r="N60" s="15" t="s">
        <v>25</v>
      </c>
      <c r="O60" s="15">
        <v>16820</v>
      </c>
      <c r="P60" s="51">
        <f>IFERROR(MATCH(tbl_Data[[#This Row],[Account ]],tbl_Nominal[Account],0),"NOT FOUND")</f>
        <v>5</v>
      </c>
      <c r="Q60" s="49" t="str">
        <f>INDEX(tbl_Nominal[Sign],tbl_Data[[#This Row],[Account Match]])</f>
        <v>Positive</v>
      </c>
      <c r="R60" s="49" t="str">
        <f>INDEX(tbl_Nominal[L1 Group],tbl_Data[[#This Row],[Account Match]])</f>
        <v>Revenue</v>
      </c>
      <c r="S60" s="49" t="str">
        <f>INDEX(tbl_Nominal[L2 Group],tbl_Data[[#This Row],[Account Match]])</f>
        <v>Revenue</v>
      </c>
      <c r="T60" s="50">
        <f>IF(tbl_Data[[#This Row],[Sign]]="Positive", tbl_Data[[#This Row],[Group Value ]],tbl_Data[[#This Row],[Group Value ]] * -1)</f>
        <v>16820</v>
      </c>
    </row>
    <row r="61" spans="1:20">
      <c r="A61" s="15" t="s">
        <v>126</v>
      </c>
      <c r="B61" s="15" t="s">
        <v>155</v>
      </c>
      <c r="C61" s="15" t="s">
        <v>156</v>
      </c>
      <c r="D61" s="15" t="s">
        <v>26</v>
      </c>
      <c r="E61" s="15" t="s">
        <v>27</v>
      </c>
      <c r="F61" s="15" t="s">
        <v>44</v>
      </c>
      <c r="G61" s="15" t="s">
        <v>157</v>
      </c>
      <c r="H61" s="15" t="s">
        <v>132</v>
      </c>
      <c r="I61" s="15" t="s">
        <v>133</v>
      </c>
      <c r="J61" s="15" t="s">
        <v>110</v>
      </c>
      <c r="K61" s="15" t="s">
        <v>15</v>
      </c>
      <c r="L61" s="15" t="s">
        <v>25</v>
      </c>
      <c r="M61" s="15">
        <v>1166.67</v>
      </c>
      <c r="N61" s="15" t="s">
        <v>25</v>
      </c>
      <c r="O61" s="15">
        <v>1166.67</v>
      </c>
      <c r="P61" s="51">
        <f>IFERROR(MATCH(tbl_Data[[#This Row],[Account ]],tbl_Nominal[Account],0),"NOT FOUND")</f>
        <v>6</v>
      </c>
      <c r="Q61" s="49" t="str">
        <f>INDEX(tbl_Nominal[Sign],tbl_Data[[#This Row],[Account Match]])</f>
        <v>Negative</v>
      </c>
      <c r="R61" s="49" t="str">
        <f>INDEX(tbl_Nominal[L1 Group],tbl_Data[[#This Row],[Account Match]])</f>
        <v>Expenditure</v>
      </c>
      <c r="S61" s="49" t="str">
        <f>INDEX(tbl_Nominal[L2 Group],tbl_Data[[#This Row],[Account Match]])</f>
        <v>Cost of Sales</v>
      </c>
      <c r="T61" s="50">
        <f>IF(tbl_Data[[#This Row],[Sign]]="Positive", tbl_Data[[#This Row],[Group Value ]],tbl_Data[[#This Row],[Group Value ]] * -1)</f>
        <v>-1166.67</v>
      </c>
    </row>
    <row r="62" spans="1:20">
      <c r="A62" s="15" t="s">
        <v>126</v>
      </c>
      <c r="B62" s="15" t="s">
        <v>155</v>
      </c>
      <c r="C62" s="15" t="s">
        <v>156</v>
      </c>
      <c r="D62" s="15" t="s">
        <v>26</v>
      </c>
      <c r="E62" s="15" t="s">
        <v>27</v>
      </c>
      <c r="F62" s="15" t="s">
        <v>44</v>
      </c>
      <c r="G62" s="15" t="s">
        <v>157</v>
      </c>
      <c r="H62" s="15" t="s">
        <v>132</v>
      </c>
      <c r="I62" s="15" t="s">
        <v>134</v>
      </c>
      <c r="J62" s="15" t="s">
        <v>110</v>
      </c>
      <c r="K62" s="15" t="s">
        <v>15</v>
      </c>
      <c r="L62" s="15" t="s">
        <v>25</v>
      </c>
      <c r="M62" s="15">
        <v>1000</v>
      </c>
      <c r="N62" s="15" t="s">
        <v>25</v>
      </c>
      <c r="O62" s="15">
        <v>1000</v>
      </c>
      <c r="P62" s="51">
        <f>IFERROR(MATCH(tbl_Data[[#This Row],[Account ]],tbl_Nominal[Account],0),"NOT FOUND")</f>
        <v>6</v>
      </c>
      <c r="Q62" s="49" t="str">
        <f>INDEX(tbl_Nominal[Sign],tbl_Data[[#This Row],[Account Match]])</f>
        <v>Negative</v>
      </c>
      <c r="R62" s="49" t="str">
        <f>INDEX(tbl_Nominal[L1 Group],tbl_Data[[#This Row],[Account Match]])</f>
        <v>Expenditure</v>
      </c>
      <c r="S62" s="49" t="str">
        <f>INDEX(tbl_Nominal[L2 Group],tbl_Data[[#This Row],[Account Match]])</f>
        <v>Cost of Sales</v>
      </c>
      <c r="T62" s="50">
        <f>IF(tbl_Data[[#This Row],[Sign]]="Positive", tbl_Data[[#This Row],[Group Value ]],tbl_Data[[#This Row],[Group Value ]] * -1)</f>
        <v>-1000</v>
      </c>
    </row>
    <row r="63" spans="1:20">
      <c r="A63" s="15" t="s">
        <v>126</v>
      </c>
      <c r="B63" s="15" t="s">
        <v>155</v>
      </c>
      <c r="C63" s="15" t="s">
        <v>156</v>
      </c>
      <c r="D63" s="15" t="s">
        <v>26</v>
      </c>
      <c r="E63" s="15" t="s">
        <v>27</v>
      </c>
      <c r="F63" s="15" t="s">
        <v>44</v>
      </c>
      <c r="G63" s="15" t="s">
        <v>157</v>
      </c>
      <c r="H63" s="15" t="s">
        <v>132</v>
      </c>
      <c r="I63" s="15" t="s">
        <v>145</v>
      </c>
      <c r="J63" s="15" t="s">
        <v>110</v>
      </c>
      <c r="K63" s="15" t="s">
        <v>15</v>
      </c>
      <c r="L63" s="15" t="s">
        <v>25</v>
      </c>
      <c r="M63" s="15">
        <v>916.67</v>
      </c>
      <c r="N63" s="15" t="s">
        <v>25</v>
      </c>
      <c r="O63" s="15">
        <v>916.67</v>
      </c>
      <c r="P63" s="51">
        <f>IFERROR(MATCH(tbl_Data[[#This Row],[Account ]],tbl_Nominal[Account],0),"NOT FOUND")</f>
        <v>6</v>
      </c>
      <c r="Q63" s="49" t="str">
        <f>INDEX(tbl_Nominal[Sign],tbl_Data[[#This Row],[Account Match]])</f>
        <v>Negative</v>
      </c>
      <c r="R63" s="49" t="str">
        <f>INDEX(tbl_Nominal[L1 Group],tbl_Data[[#This Row],[Account Match]])</f>
        <v>Expenditure</v>
      </c>
      <c r="S63" s="49" t="str">
        <f>INDEX(tbl_Nominal[L2 Group],tbl_Data[[#This Row],[Account Match]])</f>
        <v>Cost of Sales</v>
      </c>
      <c r="T63" s="50">
        <f>IF(tbl_Data[[#This Row],[Sign]]="Positive", tbl_Data[[#This Row],[Group Value ]],tbl_Data[[#This Row],[Group Value ]] * -1)</f>
        <v>-916.67</v>
      </c>
    </row>
    <row r="64" spans="1:20">
      <c r="A64" s="15" t="s">
        <v>126</v>
      </c>
      <c r="B64" s="15" t="s">
        <v>155</v>
      </c>
      <c r="C64" s="15" t="s">
        <v>156</v>
      </c>
      <c r="D64" s="15" t="s">
        <v>26</v>
      </c>
      <c r="E64" s="15" t="s">
        <v>27</v>
      </c>
      <c r="F64" s="15" t="s">
        <v>44</v>
      </c>
      <c r="G64" s="15" t="s">
        <v>157</v>
      </c>
      <c r="H64" s="15" t="s">
        <v>132</v>
      </c>
      <c r="I64" s="15" t="s">
        <v>135</v>
      </c>
      <c r="J64" s="15" t="s">
        <v>110</v>
      </c>
      <c r="K64" s="15" t="s">
        <v>15</v>
      </c>
      <c r="L64" s="15" t="s">
        <v>25</v>
      </c>
      <c r="M64" s="15">
        <v>833.33</v>
      </c>
      <c r="N64" s="15" t="s">
        <v>25</v>
      </c>
      <c r="O64" s="15">
        <v>833.33</v>
      </c>
      <c r="P64" s="51">
        <f>IFERROR(MATCH(tbl_Data[[#This Row],[Account ]],tbl_Nominal[Account],0),"NOT FOUND")</f>
        <v>6</v>
      </c>
      <c r="Q64" s="49" t="str">
        <f>INDEX(tbl_Nominal[Sign],tbl_Data[[#This Row],[Account Match]])</f>
        <v>Negative</v>
      </c>
      <c r="R64" s="49" t="str">
        <f>INDEX(tbl_Nominal[L1 Group],tbl_Data[[#This Row],[Account Match]])</f>
        <v>Expenditure</v>
      </c>
      <c r="S64" s="49" t="str">
        <f>INDEX(tbl_Nominal[L2 Group],tbl_Data[[#This Row],[Account Match]])</f>
        <v>Cost of Sales</v>
      </c>
      <c r="T64" s="50">
        <f>IF(tbl_Data[[#This Row],[Sign]]="Positive", tbl_Data[[#This Row],[Group Value ]],tbl_Data[[#This Row],[Group Value ]] * -1)</f>
        <v>-833.33</v>
      </c>
    </row>
    <row r="65" spans="1:20">
      <c r="A65" s="15" t="s">
        <v>126</v>
      </c>
      <c r="B65" s="15" t="s">
        <v>155</v>
      </c>
      <c r="C65" s="15" t="s">
        <v>156</v>
      </c>
      <c r="D65" s="15" t="s">
        <v>26</v>
      </c>
      <c r="E65" s="15" t="s">
        <v>27</v>
      </c>
      <c r="F65" s="15" t="s">
        <v>44</v>
      </c>
      <c r="G65" s="15" t="s">
        <v>157</v>
      </c>
      <c r="H65" s="15" t="s">
        <v>132</v>
      </c>
      <c r="I65" s="15" t="s">
        <v>146</v>
      </c>
      <c r="J65" s="15" t="s">
        <v>110</v>
      </c>
      <c r="K65" s="15" t="s">
        <v>15</v>
      </c>
      <c r="L65" s="15" t="s">
        <v>25</v>
      </c>
      <c r="M65" s="15">
        <v>1083.33</v>
      </c>
      <c r="N65" s="15" t="s">
        <v>25</v>
      </c>
      <c r="O65" s="15">
        <v>1083.33</v>
      </c>
      <c r="P65" s="51">
        <f>IFERROR(MATCH(tbl_Data[[#This Row],[Account ]],tbl_Nominal[Account],0),"NOT FOUND")</f>
        <v>6</v>
      </c>
      <c r="Q65" s="49" t="str">
        <f>INDEX(tbl_Nominal[Sign],tbl_Data[[#This Row],[Account Match]])</f>
        <v>Negative</v>
      </c>
      <c r="R65" s="49" t="str">
        <f>INDEX(tbl_Nominal[L1 Group],tbl_Data[[#This Row],[Account Match]])</f>
        <v>Expenditure</v>
      </c>
      <c r="S65" s="49" t="str">
        <f>INDEX(tbl_Nominal[L2 Group],tbl_Data[[#This Row],[Account Match]])</f>
        <v>Cost of Sales</v>
      </c>
      <c r="T65" s="50">
        <f>IF(tbl_Data[[#This Row],[Sign]]="Positive", tbl_Data[[#This Row],[Group Value ]],tbl_Data[[#This Row],[Group Value ]] * -1)</f>
        <v>-1083.33</v>
      </c>
    </row>
    <row r="66" spans="1:20">
      <c r="A66" s="15" t="s">
        <v>126</v>
      </c>
      <c r="B66" s="15" t="s">
        <v>155</v>
      </c>
      <c r="C66" s="15" t="s">
        <v>156</v>
      </c>
      <c r="D66" s="15" t="s">
        <v>26</v>
      </c>
      <c r="E66" s="15" t="s">
        <v>27</v>
      </c>
      <c r="F66" s="15" t="s">
        <v>44</v>
      </c>
      <c r="G66" s="15" t="s">
        <v>157</v>
      </c>
      <c r="H66" s="15" t="s">
        <v>42</v>
      </c>
      <c r="I66" s="15" t="s">
        <v>42</v>
      </c>
      <c r="J66" s="15" t="s">
        <v>110</v>
      </c>
      <c r="K66" s="15" t="s">
        <v>15</v>
      </c>
      <c r="L66" s="15" t="s">
        <v>25</v>
      </c>
      <c r="M66" s="15">
        <v>0</v>
      </c>
      <c r="N66" s="15" t="s">
        <v>25</v>
      </c>
      <c r="O66" s="15">
        <v>0</v>
      </c>
      <c r="P66" s="51">
        <f>IFERROR(MATCH(tbl_Data[[#This Row],[Account ]],tbl_Nominal[Account],0),"NOT FOUND")</f>
        <v>6</v>
      </c>
      <c r="Q66" s="49" t="str">
        <f>INDEX(tbl_Nominal[Sign],tbl_Data[[#This Row],[Account Match]])</f>
        <v>Negative</v>
      </c>
      <c r="R66" s="49" t="str">
        <f>INDEX(tbl_Nominal[L1 Group],tbl_Data[[#This Row],[Account Match]])</f>
        <v>Expenditure</v>
      </c>
      <c r="S66" s="49" t="str">
        <f>INDEX(tbl_Nominal[L2 Group],tbl_Data[[#This Row],[Account Match]])</f>
        <v>Cost of Sales</v>
      </c>
      <c r="T66" s="50">
        <f>IF(tbl_Data[[#This Row],[Sign]]="Positive", tbl_Data[[#This Row],[Group Value ]],tbl_Data[[#This Row],[Group Value ]] * -1)</f>
        <v>0</v>
      </c>
    </row>
    <row r="67" spans="1:20">
      <c r="A67" s="15" t="s">
        <v>126</v>
      </c>
      <c r="B67" s="15" t="s">
        <v>158</v>
      </c>
      <c r="C67" s="15" t="s">
        <v>159</v>
      </c>
      <c r="D67" s="15" t="s">
        <v>26</v>
      </c>
      <c r="E67" s="15" t="s">
        <v>27</v>
      </c>
      <c r="F67" s="15" t="s">
        <v>44</v>
      </c>
      <c r="G67" s="15" t="s">
        <v>160</v>
      </c>
      <c r="H67" s="15" t="s">
        <v>132</v>
      </c>
      <c r="I67" s="15" t="s">
        <v>133</v>
      </c>
      <c r="J67" s="15" t="s">
        <v>110</v>
      </c>
      <c r="K67" s="15" t="s">
        <v>15</v>
      </c>
      <c r="L67" s="15" t="s">
        <v>25</v>
      </c>
      <c r="M67" s="15">
        <v>416.67</v>
      </c>
      <c r="N67" s="15" t="s">
        <v>25</v>
      </c>
      <c r="O67" s="15">
        <v>416.67</v>
      </c>
      <c r="P67" s="51">
        <f>IFERROR(MATCH(tbl_Data[[#This Row],[Account ]],tbl_Nominal[Account],0),"NOT FOUND")</f>
        <v>7</v>
      </c>
      <c r="Q67" s="49" t="str">
        <f>INDEX(tbl_Nominal[Sign],tbl_Data[[#This Row],[Account Match]])</f>
        <v>Negative</v>
      </c>
      <c r="R67" s="49" t="str">
        <f>INDEX(tbl_Nominal[L1 Group],tbl_Data[[#This Row],[Account Match]])</f>
        <v>Expenditure</v>
      </c>
      <c r="S67" s="49" t="str">
        <f>INDEX(tbl_Nominal[L2 Group],tbl_Data[[#This Row],[Account Match]])</f>
        <v>Cost of Sales</v>
      </c>
      <c r="T67" s="50">
        <f>IF(tbl_Data[[#This Row],[Sign]]="Positive", tbl_Data[[#This Row],[Group Value ]],tbl_Data[[#This Row],[Group Value ]] * -1)</f>
        <v>-416.67</v>
      </c>
    </row>
    <row r="68" spans="1:20">
      <c r="A68" s="15" t="s">
        <v>126</v>
      </c>
      <c r="B68" s="15" t="s">
        <v>158</v>
      </c>
      <c r="C68" s="15" t="s">
        <v>159</v>
      </c>
      <c r="D68" s="15" t="s">
        <v>26</v>
      </c>
      <c r="E68" s="15" t="s">
        <v>27</v>
      </c>
      <c r="F68" s="15" t="s">
        <v>44</v>
      </c>
      <c r="G68" s="15" t="s">
        <v>160</v>
      </c>
      <c r="H68" s="15" t="s">
        <v>132</v>
      </c>
      <c r="I68" s="15" t="s">
        <v>134</v>
      </c>
      <c r="J68" s="15" t="s">
        <v>110</v>
      </c>
      <c r="K68" s="15" t="s">
        <v>15</v>
      </c>
      <c r="L68" s="15" t="s">
        <v>25</v>
      </c>
      <c r="M68" s="15">
        <v>416.67</v>
      </c>
      <c r="N68" s="15" t="s">
        <v>25</v>
      </c>
      <c r="O68" s="15">
        <v>416.67</v>
      </c>
      <c r="P68" s="51">
        <f>IFERROR(MATCH(tbl_Data[[#This Row],[Account ]],tbl_Nominal[Account],0),"NOT FOUND")</f>
        <v>7</v>
      </c>
      <c r="Q68" s="49" t="str">
        <f>INDEX(tbl_Nominal[Sign],tbl_Data[[#This Row],[Account Match]])</f>
        <v>Negative</v>
      </c>
      <c r="R68" s="49" t="str">
        <f>INDEX(tbl_Nominal[L1 Group],tbl_Data[[#This Row],[Account Match]])</f>
        <v>Expenditure</v>
      </c>
      <c r="S68" s="49" t="str">
        <f>INDEX(tbl_Nominal[L2 Group],tbl_Data[[#This Row],[Account Match]])</f>
        <v>Cost of Sales</v>
      </c>
      <c r="T68" s="50">
        <f>IF(tbl_Data[[#This Row],[Sign]]="Positive", tbl_Data[[#This Row],[Group Value ]],tbl_Data[[#This Row],[Group Value ]] * -1)</f>
        <v>-416.67</v>
      </c>
    </row>
    <row r="69" spans="1:20">
      <c r="A69" s="15" t="s">
        <v>126</v>
      </c>
      <c r="B69" s="15" t="s">
        <v>158</v>
      </c>
      <c r="C69" s="15" t="s">
        <v>159</v>
      </c>
      <c r="D69" s="15" t="s">
        <v>26</v>
      </c>
      <c r="E69" s="15" t="s">
        <v>27</v>
      </c>
      <c r="F69" s="15" t="s">
        <v>44</v>
      </c>
      <c r="G69" s="15" t="s">
        <v>160</v>
      </c>
      <c r="H69" s="15" t="s">
        <v>132</v>
      </c>
      <c r="I69" s="15" t="s">
        <v>145</v>
      </c>
      <c r="J69" s="15" t="s">
        <v>110</v>
      </c>
      <c r="K69" s="15" t="s">
        <v>15</v>
      </c>
      <c r="L69" s="15" t="s">
        <v>25</v>
      </c>
      <c r="M69" s="15">
        <v>416.67</v>
      </c>
      <c r="N69" s="15" t="s">
        <v>25</v>
      </c>
      <c r="O69" s="15">
        <v>416.67</v>
      </c>
      <c r="P69" s="51">
        <f>IFERROR(MATCH(tbl_Data[[#This Row],[Account ]],tbl_Nominal[Account],0),"NOT FOUND")</f>
        <v>7</v>
      </c>
      <c r="Q69" s="49" t="str">
        <f>INDEX(tbl_Nominal[Sign],tbl_Data[[#This Row],[Account Match]])</f>
        <v>Negative</v>
      </c>
      <c r="R69" s="49" t="str">
        <f>INDEX(tbl_Nominal[L1 Group],tbl_Data[[#This Row],[Account Match]])</f>
        <v>Expenditure</v>
      </c>
      <c r="S69" s="49" t="str">
        <f>INDEX(tbl_Nominal[L2 Group],tbl_Data[[#This Row],[Account Match]])</f>
        <v>Cost of Sales</v>
      </c>
      <c r="T69" s="50">
        <f>IF(tbl_Data[[#This Row],[Sign]]="Positive", tbl_Data[[#This Row],[Group Value ]],tbl_Data[[#This Row],[Group Value ]] * -1)</f>
        <v>-416.67</v>
      </c>
    </row>
    <row r="70" spans="1:20">
      <c r="A70" s="15" t="s">
        <v>126</v>
      </c>
      <c r="B70" s="15" t="s">
        <v>158</v>
      </c>
      <c r="C70" s="15" t="s">
        <v>159</v>
      </c>
      <c r="D70" s="15" t="s">
        <v>26</v>
      </c>
      <c r="E70" s="15" t="s">
        <v>27</v>
      </c>
      <c r="F70" s="15" t="s">
        <v>44</v>
      </c>
      <c r="G70" s="15" t="s">
        <v>160</v>
      </c>
      <c r="H70" s="15" t="s">
        <v>132</v>
      </c>
      <c r="I70" s="15" t="s">
        <v>135</v>
      </c>
      <c r="J70" s="15" t="s">
        <v>110</v>
      </c>
      <c r="K70" s="15" t="s">
        <v>15</v>
      </c>
      <c r="L70" s="15" t="s">
        <v>25</v>
      </c>
      <c r="M70" s="15">
        <v>416.67</v>
      </c>
      <c r="N70" s="15" t="s">
        <v>25</v>
      </c>
      <c r="O70" s="15">
        <v>416.67</v>
      </c>
      <c r="P70" s="51">
        <f>IFERROR(MATCH(tbl_Data[[#This Row],[Account ]],tbl_Nominal[Account],0),"NOT FOUND")</f>
        <v>7</v>
      </c>
      <c r="Q70" s="49" t="str">
        <f>INDEX(tbl_Nominal[Sign],tbl_Data[[#This Row],[Account Match]])</f>
        <v>Negative</v>
      </c>
      <c r="R70" s="49" t="str">
        <f>INDEX(tbl_Nominal[L1 Group],tbl_Data[[#This Row],[Account Match]])</f>
        <v>Expenditure</v>
      </c>
      <c r="S70" s="49" t="str">
        <f>INDEX(tbl_Nominal[L2 Group],tbl_Data[[#This Row],[Account Match]])</f>
        <v>Cost of Sales</v>
      </c>
      <c r="T70" s="50">
        <f>IF(tbl_Data[[#This Row],[Sign]]="Positive", tbl_Data[[#This Row],[Group Value ]],tbl_Data[[#This Row],[Group Value ]] * -1)</f>
        <v>-416.67</v>
      </c>
    </row>
    <row r="71" spans="1:20">
      <c r="A71" s="15" t="s">
        <v>126</v>
      </c>
      <c r="B71" s="15" t="s">
        <v>158</v>
      </c>
      <c r="C71" s="15" t="s">
        <v>159</v>
      </c>
      <c r="D71" s="15" t="s">
        <v>26</v>
      </c>
      <c r="E71" s="15" t="s">
        <v>27</v>
      </c>
      <c r="F71" s="15" t="s">
        <v>44</v>
      </c>
      <c r="G71" s="15" t="s">
        <v>160</v>
      </c>
      <c r="H71" s="15" t="s">
        <v>132</v>
      </c>
      <c r="I71" s="15" t="s">
        <v>146</v>
      </c>
      <c r="J71" s="15" t="s">
        <v>110</v>
      </c>
      <c r="K71" s="15" t="s">
        <v>15</v>
      </c>
      <c r="L71" s="15" t="s">
        <v>25</v>
      </c>
      <c r="M71" s="15">
        <v>416.67</v>
      </c>
      <c r="N71" s="15" t="s">
        <v>25</v>
      </c>
      <c r="O71" s="15">
        <v>416.67</v>
      </c>
      <c r="P71" s="51">
        <f>IFERROR(MATCH(tbl_Data[[#This Row],[Account ]],tbl_Nominal[Account],0),"NOT FOUND")</f>
        <v>7</v>
      </c>
      <c r="Q71" s="49" t="str">
        <f>INDEX(tbl_Nominal[Sign],tbl_Data[[#This Row],[Account Match]])</f>
        <v>Negative</v>
      </c>
      <c r="R71" s="49" t="str">
        <f>INDEX(tbl_Nominal[L1 Group],tbl_Data[[#This Row],[Account Match]])</f>
        <v>Expenditure</v>
      </c>
      <c r="S71" s="49" t="str">
        <f>INDEX(tbl_Nominal[L2 Group],tbl_Data[[#This Row],[Account Match]])</f>
        <v>Cost of Sales</v>
      </c>
      <c r="T71" s="50">
        <f>IF(tbl_Data[[#This Row],[Sign]]="Positive", tbl_Data[[#This Row],[Group Value ]],tbl_Data[[#This Row],[Group Value ]] * -1)</f>
        <v>-416.67</v>
      </c>
    </row>
    <row r="72" spans="1:20">
      <c r="A72" s="15" t="s">
        <v>126</v>
      </c>
      <c r="B72" s="15" t="s">
        <v>158</v>
      </c>
      <c r="C72" s="15" t="s">
        <v>159</v>
      </c>
      <c r="D72" s="15" t="s">
        <v>26</v>
      </c>
      <c r="E72" s="15" t="s">
        <v>27</v>
      </c>
      <c r="F72" s="15" t="s">
        <v>44</v>
      </c>
      <c r="G72" s="15" t="s">
        <v>160</v>
      </c>
      <c r="H72" s="15" t="s">
        <v>42</v>
      </c>
      <c r="I72" s="15" t="s">
        <v>42</v>
      </c>
      <c r="J72" s="15" t="s">
        <v>110</v>
      </c>
      <c r="K72" s="15" t="s">
        <v>15</v>
      </c>
      <c r="L72" s="15" t="s">
        <v>25</v>
      </c>
      <c r="M72" s="15">
        <v>0</v>
      </c>
      <c r="N72" s="15" t="s">
        <v>25</v>
      </c>
      <c r="O72" s="15">
        <v>0</v>
      </c>
      <c r="P72" s="51">
        <f>IFERROR(MATCH(tbl_Data[[#This Row],[Account ]],tbl_Nominal[Account],0),"NOT FOUND")</f>
        <v>7</v>
      </c>
      <c r="Q72" s="49" t="str">
        <f>INDEX(tbl_Nominal[Sign],tbl_Data[[#This Row],[Account Match]])</f>
        <v>Negative</v>
      </c>
      <c r="R72" s="49" t="str">
        <f>INDEX(tbl_Nominal[L1 Group],tbl_Data[[#This Row],[Account Match]])</f>
        <v>Expenditure</v>
      </c>
      <c r="S72" s="49" t="str">
        <f>INDEX(tbl_Nominal[L2 Group],tbl_Data[[#This Row],[Account Match]])</f>
        <v>Cost of Sales</v>
      </c>
      <c r="T72" s="50">
        <f>IF(tbl_Data[[#This Row],[Sign]]="Positive", tbl_Data[[#This Row],[Group Value ]],tbl_Data[[#This Row],[Group Value ]] * -1)</f>
        <v>0</v>
      </c>
    </row>
    <row r="73" spans="1:20">
      <c r="A73" s="15" t="s">
        <v>126</v>
      </c>
      <c r="B73" s="15" t="s">
        <v>161</v>
      </c>
      <c r="C73" s="15" t="s">
        <v>162</v>
      </c>
      <c r="D73" s="15" t="s">
        <v>26</v>
      </c>
      <c r="E73" s="15" t="s">
        <v>27</v>
      </c>
      <c r="F73" s="15" t="s">
        <v>44</v>
      </c>
      <c r="G73" s="15" t="s">
        <v>163</v>
      </c>
      <c r="H73" s="15" t="s">
        <v>132</v>
      </c>
      <c r="I73" s="15" t="s">
        <v>133</v>
      </c>
      <c r="J73" s="15" t="s">
        <v>110</v>
      </c>
      <c r="K73" s="15" t="s">
        <v>15</v>
      </c>
      <c r="L73" s="15" t="s">
        <v>25</v>
      </c>
      <c r="M73" s="15">
        <v>400</v>
      </c>
      <c r="N73" s="15" t="s">
        <v>25</v>
      </c>
      <c r="O73" s="15">
        <v>400</v>
      </c>
      <c r="P73" s="51">
        <f>IFERROR(MATCH(tbl_Data[[#This Row],[Account ]],tbl_Nominal[Account],0),"NOT FOUND")</f>
        <v>8</v>
      </c>
      <c r="Q73" s="49" t="str">
        <f>INDEX(tbl_Nominal[Sign],tbl_Data[[#This Row],[Account Match]])</f>
        <v>Negative</v>
      </c>
      <c r="R73" s="49" t="str">
        <f>INDEX(tbl_Nominal[L1 Group],tbl_Data[[#This Row],[Account Match]])</f>
        <v>Expenditure</v>
      </c>
      <c r="S73" s="49" t="str">
        <f>INDEX(tbl_Nominal[L2 Group],tbl_Data[[#This Row],[Account Match]])</f>
        <v>Cost of Sales</v>
      </c>
      <c r="T73" s="50">
        <f>IF(tbl_Data[[#This Row],[Sign]]="Positive", tbl_Data[[#This Row],[Group Value ]],tbl_Data[[#This Row],[Group Value ]] * -1)</f>
        <v>-400</v>
      </c>
    </row>
    <row r="74" spans="1:20">
      <c r="A74" s="15" t="s">
        <v>126</v>
      </c>
      <c r="B74" s="15" t="s">
        <v>161</v>
      </c>
      <c r="C74" s="15" t="s">
        <v>162</v>
      </c>
      <c r="D74" s="15" t="s">
        <v>26</v>
      </c>
      <c r="E74" s="15" t="s">
        <v>27</v>
      </c>
      <c r="F74" s="15" t="s">
        <v>44</v>
      </c>
      <c r="G74" s="15" t="s">
        <v>163</v>
      </c>
      <c r="H74" s="15" t="s">
        <v>132</v>
      </c>
      <c r="I74" s="15" t="s">
        <v>134</v>
      </c>
      <c r="J74" s="15" t="s">
        <v>110</v>
      </c>
      <c r="K74" s="15" t="s">
        <v>15</v>
      </c>
      <c r="L74" s="15" t="s">
        <v>25</v>
      </c>
      <c r="M74" s="15">
        <v>400</v>
      </c>
      <c r="N74" s="15" t="s">
        <v>25</v>
      </c>
      <c r="O74" s="15">
        <v>400</v>
      </c>
      <c r="P74" s="51">
        <f>IFERROR(MATCH(tbl_Data[[#This Row],[Account ]],tbl_Nominal[Account],0),"NOT FOUND")</f>
        <v>8</v>
      </c>
      <c r="Q74" s="49" t="str">
        <f>INDEX(tbl_Nominal[Sign],tbl_Data[[#This Row],[Account Match]])</f>
        <v>Negative</v>
      </c>
      <c r="R74" s="49" t="str">
        <f>INDEX(tbl_Nominal[L1 Group],tbl_Data[[#This Row],[Account Match]])</f>
        <v>Expenditure</v>
      </c>
      <c r="S74" s="49" t="str">
        <f>INDEX(tbl_Nominal[L2 Group],tbl_Data[[#This Row],[Account Match]])</f>
        <v>Cost of Sales</v>
      </c>
      <c r="T74" s="50">
        <f>IF(tbl_Data[[#This Row],[Sign]]="Positive", tbl_Data[[#This Row],[Group Value ]],tbl_Data[[#This Row],[Group Value ]] * -1)</f>
        <v>-400</v>
      </c>
    </row>
    <row r="75" spans="1:20">
      <c r="A75" s="15" t="s">
        <v>126</v>
      </c>
      <c r="B75" s="15" t="s">
        <v>161</v>
      </c>
      <c r="C75" s="15" t="s">
        <v>162</v>
      </c>
      <c r="D75" s="15" t="s">
        <v>26</v>
      </c>
      <c r="E75" s="15" t="s">
        <v>27</v>
      </c>
      <c r="F75" s="15" t="s">
        <v>44</v>
      </c>
      <c r="G75" s="15" t="s">
        <v>163</v>
      </c>
      <c r="H75" s="15" t="s">
        <v>132</v>
      </c>
      <c r="I75" s="15" t="s">
        <v>145</v>
      </c>
      <c r="J75" s="15" t="s">
        <v>110</v>
      </c>
      <c r="K75" s="15" t="s">
        <v>15</v>
      </c>
      <c r="L75" s="15" t="s">
        <v>25</v>
      </c>
      <c r="M75" s="15">
        <v>400</v>
      </c>
      <c r="N75" s="15" t="s">
        <v>25</v>
      </c>
      <c r="O75" s="15">
        <v>400</v>
      </c>
      <c r="P75" s="51">
        <f>IFERROR(MATCH(tbl_Data[[#This Row],[Account ]],tbl_Nominal[Account],0),"NOT FOUND")</f>
        <v>8</v>
      </c>
      <c r="Q75" s="49" t="str">
        <f>INDEX(tbl_Nominal[Sign],tbl_Data[[#This Row],[Account Match]])</f>
        <v>Negative</v>
      </c>
      <c r="R75" s="49" t="str">
        <f>INDEX(tbl_Nominal[L1 Group],tbl_Data[[#This Row],[Account Match]])</f>
        <v>Expenditure</v>
      </c>
      <c r="S75" s="49" t="str">
        <f>INDEX(tbl_Nominal[L2 Group],tbl_Data[[#This Row],[Account Match]])</f>
        <v>Cost of Sales</v>
      </c>
      <c r="T75" s="50">
        <f>IF(tbl_Data[[#This Row],[Sign]]="Positive", tbl_Data[[#This Row],[Group Value ]],tbl_Data[[#This Row],[Group Value ]] * -1)</f>
        <v>-400</v>
      </c>
    </row>
    <row r="76" spans="1:20">
      <c r="A76" s="15" t="s">
        <v>126</v>
      </c>
      <c r="B76" s="15" t="s">
        <v>161</v>
      </c>
      <c r="C76" s="15" t="s">
        <v>162</v>
      </c>
      <c r="D76" s="15" t="s">
        <v>26</v>
      </c>
      <c r="E76" s="15" t="s">
        <v>27</v>
      </c>
      <c r="F76" s="15" t="s">
        <v>44</v>
      </c>
      <c r="G76" s="15" t="s">
        <v>163</v>
      </c>
      <c r="H76" s="15" t="s">
        <v>132</v>
      </c>
      <c r="I76" s="15" t="s">
        <v>135</v>
      </c>
      <c r="J76" s="15" t="s">
        <v>110</v>
      </c>
      <c r="K76" s="15" t="s">
        <v>15</v>
      </c>
      <c r="L76" s="15" t="s">
        <v>25</v>
      </c>
      <c r="M76" s="15">
        <v>400</v>
      </c>
      <c r="N76" s="15" t="s">
        <v>25</v>
      </c>
      <c r="O76" s="15">
        <v>400</v>
      </c>
      <c r="P76" s="51">
        <f>IFERROR(MATCH(tbl_Data[[#This Row],[Account ]],tbl_Nominal[Account],0),"NOT FOUND")</f>
        <v>8</v>
      </c>
      <c r="Q76" s="49" t="str">
        <f>INDEX(tbl_Nominal[Sign],tbl_Data[[#This Row],[Account Match]])</f>
        <v>Negative</v>
      </c>
      <c r="R76" s="49" t="str">
        <f>INDEX(tbl_Nominal[L1 Group],tbl_Data[[#This Row],[Account Match]])</f>
        <v>Expenditure</v>
      </c>
      <c r="S76" s="49" t="str">
        <f>INDEX(tbl_Nominal[L2 Group],tbl_Data[[#This Row],[Account Match]])</f>
        <v>Cost of Sales</v>
      </c>
      <c r="T76" s="50">
        <f>IF(tbl_Data[[#This Row],[Sign]]="Positive", tbl_Data[[#This Row],[Group Value ]],tbl_Data[[#This Row],[Group Value ]] * -1)</f>
        <v>-400</v>
      </c>
    </row>
    <row r="77" spans="1:20">
      <c r="A77" s="15" t="s">
        <v>126</v>
      </c>
      <c r="B77" s="15" t="s">
        <v>161</v>
      </c>
      <c r="C77" s="15" t="s">
        <v>162</v>
      </c>
      <c r="D77" s="15" t="s">
        <v>26</v>
      </c>
      <c r="E77" s="15" t="s">
        <v>27</v>
      </c>
      <c r="F77" s="15" t="s">
        <v>44</v>
      </c>
      <c r="G77" s="15" t="s">
        <v>163</v>
      </c>
      <c r="H77" s="15" t="s">
        <v>132</v>
      </c>
      <c r="I77" s="15" t="s">
        <v>146</v>
      </c>
      <c r="J77" s="15" t="s">
        <v>110</v>
      </c>
      <c r="K77" s="15" t="s">
        <v>15</v>
      </c>
      <c r="L77" s="15" t="s">
        <v>25</v>
      </c>
      <c r="M77" s="15">
        <v>400</v>
      </c>
      <c r="N77" s="15" t="s">
        <v>25</v>
      </c>
      <c r="O77" s="15">
        <v>400</v>
      </c>
      <c r="P77" s="51">
        <f>IFERROR(MATCH(tbl_Data[[#This Row],[Account ]],tbl_Nominal[Account],0),"NOT FOUND")</f>
        <v>8</v>
      </c>
      <c r="Q77" s="49" t="str">
        <f>INDEX(tbl_Nominal[Sign],tbl_Data[[#This Row],[Account Match]])</f>
        <v>Negative</v>
      </c>
      <c r="R77" s="49" t="str">
        <f>INDEX(tbl_Nominal[L1 Group],tbl_Data[[#This Row],[Account Match]])</f>
        <v>Expenditure</v>
      </c>
      <c r="S77" s="49" t="str">
        <f>INDEX(tbl_Nominal[L2 Group],tbl_Data[[#This Row],[Account Match]])</f>
        <v>Cost of Sales</v>
      </c>
      <c r="T77" s="50">
        <f>IF(tbl_Data[[#This Row],[Sign]]="Positive", tbl_Data[[#This Row],[Group Value ]],tbl_Data[[#This Row],[Group Value ]] * -1)</f>
        <v>-400</v>
      </c>
    </row>
    <row r="78" spans="1:20">
      <c r="A78" s="15" t="s">
        <v>126</v>
      </c>
      <c r="B78" s="15" t="s">
        <v>161</v>
      </c>
      <c r="C78" s="15" t="s">
        <v>162</v>
      </c>
      <c r="D78" s="15" t="s">
        <v>26</v>
      </c>
      <c r="E78" s="15" t="s">
        <v>27</v>
      </c>
      <c r="F78" s="15" t="s">
        <v>44</v>
      </c>
      <c r="G78" s="15" t="s">
        <v>163</v>
      </c>
      <c r="H78" s="15" t="s">
        <v>42</v>
      </c>
      <c r="I78" s="15" t="s">
        <v>42</v>
      </c>
      <c r="J78" s="15" t="s">
        <v>110</v>
      </c>
      <c r="K78" s="15" t="s">
        <v>15</v>
      </c>
      <c r="L78" s="15" t="s">
        <v>25</v>
      </c>
      <c r="M78" s="15">
        <v>0</v>
      </c>
      <c r="N78" s="15" t="s">
        <v>25</v>
      </c>
      <c r="O78" s="15">
        <v>0</v>
      </c>
      <c r="P78" s="51">
        <f>IFERROR(MATCH(tbl_Data[[#This Row],[Account ]],tbl_Nominal[Account],0),"NOT FOUND")</f>
        <v>8</v>
      </c>
      <c r="Q78" s="49" t="str">
        <f>INDEX(tbl_Nominal[Sign],tbl_Data[[#This Row],[Account Match]])</f>
        <v>Negative</v>
      </c>
      <c r="R78" s="49" t="str">
        <f>INDEX(tbl_Nominal[L1 Group],tbl_Data[[#This Row],[Account Match]])</f>
        <v>Expenditure</v>
      </c>
      <c r="S78" s="49" t="str">
        <f>INDEX(tbl_Nominal[L2 Group],tbl_Data[[#This Row],[Account Match]])</f>
        <v>Cost of Sales</v>
      </c>
      <c r="T78" s="50">
        <f>IF(tbl_Data[[#This Row],[Sign]]="Positive", tbl_Data[[#This Row],[Group Value ]],tbl_Data[[#This Row],[Group Value ]] * -1)</f>
        <v>0</v>
      </c>
    </row>
    <row r="79" spans="1:20">
      <c r="A79" s="15" t="s">
        <v>126</v>
      </c>
      <c r="B79" s="15" t="s">
        <v>164</v>
      </c>
      <c r="C79" s="15" t="s">
        <v>165</v>
      </c>
      <c r="D79" s="15" t="s">
        <v>26</v>
      </c>
      <c r="E79" s="15" t="s">
        <v>27</v>
      </c>
      <c r="F79" s="15" t="s">
        <v>44</v>
      </c>
      <c r="G79" s="15" t="s">
        <v>166</v>
      </c>
      <c r="H79" s="15" t="s">
        <v>132</v>
      </c>
      <c r="I79" s="15" t="s">
        <v>133</v>
      </c>
      <c r="J79" s="15" t="s">
        <v>110</v>
      </c>
      <c r="K79" s="15" t="s">
        <v>15</v>
      </c>
      <c r="L79" s="15" t="s">
        <v>25</v>
      </c>
      <c r="M79" s="15">
        <v>916.67</v>
      </c>
      <c r="N79" s="15" t="s">
        <v>25</v>
      </c>
      <c r="O79" s="15">
        <v>916.67</v>
      </c>
      <c r="P79" s="51">
        <f>IFERROR(MATCH(tbl_Data[[#This Row],[Account ]],tbl_Nominal[Account],0),"NOT FOUND")</f>
        <v>9</v>
      </c>
      <c r="Q79" s="49" t="str">
        <f>INDEX(tbl_Nominal[Sign],tbl_Data[[#This Row],[Account Match]])</f>
        <v>Negative</v>
      </c>
      <c r="R79" s="49" t="str">
        <f>INDEX(tbl_Nominal[L1 Group],tbl_Data[[#This Row],[Account Match]])</f>
        <v>Expenditure</v>
      </c>
      <c r="S79" s="49" t="str">
        <f>INDEX(tbl_Nominal[L2 Group],tbl_Data[[#This Row],[Account Match]])</f>
        <v>Cost of Sales</v>
      </c>
      <c r="T79" s="50">
        <f>IF(tbl_Data[[#This Row],[Sign]]="Positive", tbl_Data[[#This Row],[Group Value ]],tbl_Data[[#This Row],[Group Value ]] * -1)</f>
        <v>-916.67</v>
      </c>
    </row>
    <row r="80" spans="1:20">
      <c r="A80" s="15" t="s">
        <v>126</v>
      </c>
      <c r="B80" s="15" t="s">
        <v>164</v>
      </c>
      <c r="C80" s="15" t="s">
        <v>165</v>
      </c>
      <c r="D80" s="15" t="s">
        <v>26</v>
      </c>
      <c r="E80" s="15" t="s">
        <v>27</v>
      </c>
      <c r="F80" s="15" t="s">
        <v>44</v>
      </c>
      <c r="G80" s="15" t="s">
        <v>166</v>
      </c>
      <c r="H80" s="15" t="s">
        <v>132</v>
      </c>
      <c r="I80" s="15" t="s">
        <v>134</v>
      </c>
      <c r="J80" s="15" t="s">
        <v>110</v>
      </c>
      <c r="K80" s="15" t="s">
        <v>15</v>
      </c>
      <c r="L80" s="15" t="s">
        <v>25</v>
      </c>
      <c r="M80" s="15">
        <v>875</v>
      </c>
      <c r="N80" s="15" t="s">
        <v>25</v>
      </c>
      <c r="O80" s="15">
        <v>875</v>
      </c>
      <c r="P80" s="51">
        <f>IFERROR(MATCH(tbl_Data[[#This Row],[Account ]],tbl_Nominal[Account],0),"NOT FOUND")</f>
        <v>9</v>
      </c>
      <c r="Q80" s="49" t="str">
        <f>INDEX(tbl_Nominal[Sign],tbl_Data[[#This Row],[Account Match]])</f>
        <v>Negative</v>
      </c>
      <c r="R80" s="49" t="str">
        <f>INDEX(tbl_Nominal[L1 Group],tbl_Data[[#This Row],[Account Match]])</f>
        <v>Expenditure</v>
      </c>
      <c r="S80" s="49" t="str">
        <f>INDEX(tbl_Nominal[L2 Group],tbl_Data[[#This Row],[Account Match]])</f>
        <v>Cost of Sales</v>
      </c>
      <c r="T80" s="50">
        <f>IF(tbl_Data[[#This Row],[Sign]]="Positive", tbl_Data[[#This Row],[Group Value ]],tbl_Data[[#This Row],[Group Value ]] * -1)</f>
        <v>-875</v>
      </c>
    </row>
    <row r="81" spans="1:20">
      <c r="A81" s="15" t="s">
        <v>126</v>
      </c>
      <c r="B81" s="15" t="s">
        <v>164</v>
      </c>
      <c r="C81" s="15" t="s">
        <v>165</v>
      </c>
      <c r="D81" s="15" t="s">
        <v>26</v>
      </c>
      <c r="E81" s="15" t="s">
        <v>27</v>
      </c>
      <c r="F81" s="15" t="s">
        <v>44</v>
      </c>
      <c r="G81" s="15" t="s">
        <v>166</v>
      </c>
      <c r="H81" s="15" t="s">
        <v>132</v>
      </c>
      <c r="I81" s="15" t="s">
        <v>145</v>
      </c>
      <c r="J81" s="15" t="s">
        <v>110</v>
      </c>
      <c r="K81" s="15" t="s">
        <v>15</v>
      </c>
      <c r="L81" s="15" t="s">
        <v>25</v>
      </c>
      <c r="M81" s="15">
        <v>854.17</v>
      </c>
      <c r="N81" s="15" t="s">
        <v>25</v>
      </c>
      <c r="O81" s="15">
        <v>854.17</v>
      </c>
      <c r="P81" s="51">
        <f>IFERROR(MATCH(tbl_Data[[#This Row],[Account ]],tbl_Nominal[Account],0),"NOT FOUND")</f>
        <v>9</v>
      </c>
      <c r="Q81" s="49" t="str">
        <f>INDEX(tbl_Nominal[Sign],tbl_Data[[#This Row],[Account Match]])</f>
        <v>Negative</v>
      </c>
      <c r="R81" s="49" t="str">
        <f>INDEX(tbl_Nominal[L1 Group],tbl_Data[[#This Row],[Account Match]])</f>
        <v>Expenditure</v>
      </c>
      <c r="S81" s="49" t="str">
        <f>INDEX(tbl_Nominal[L2 Group],tbl_Data[[#This Row],[Account Match]])</f>
        <v>Cost of Sales</v>
      </c>
      <c r="T81" s="50">
        <f>IF(tbl_Data[[#This Row],[Sign]]="Positive", tbl_Data[[#This Row],[Group Value ]],tbl_Data[[#This Row],[Group Value ]] * -1)</f>
        <v>-854.17</v>
      </c>
    </row>
    <row r="82" spans="1:20">
      <c r="A82" s="15" t="s">
        <v>126</v>
      </c>
      <c r="B82" s="15" t="s">
        <v>164</v>
      </c>
      <c r="C82" s="15" t="s">
        <v>165</v>
      </c>
      <c r="D82" s="15" t="s">
        <v>26</v>
      </c>
      <c r="E82" s="15" t="s">
        <v>27</v>
      </c>
      <c r="F82" s="15" t="s">
        <v>44</v>
      </c>
      <c r="G82" s="15" t="s">
        <v>166</v>
      </c>
      <c r="H82" s="15" t="s">
        <v>132</v>
      </c>
      <c r="I82" s="15" t="s">
        <v>135</v>
      </c>
      <c r="J82" s="15" t="s">
        <v>110</v>
      </c>
      <c r="K82" s="15" t="s">
        <v>15</v>
      </c>
      <c r="L82" s="15" t="s">
        <v>25</v>
      </c>
      <c r="M82" s="15">
        <v>833.33</v>
      </c>
      <c r="N82" s="15" t="s">
        <v>25</v>
      </c>
      <c r="O82" s="15">
        <v>833.33</v>
      </c>
      <c r="P82" s="51">
        <f>IFERROR(MATCH(tbl_Data[[#This Row],[Account ]],tbl_Nominal[Account],0),"NOT FOUND")</f>
        <v>9</v>
      </c>
      <c r="Q82" s="49" t="str">
        <f>INDEX(tbl_Nominal[Sign],tbl_Data[[#This Row],[Account Match]])</f>
        <v>Negative</v>
      </c>
      <c r="R82" s="49" t="str">
        <f>INDEX(tbl_Nominal[L1 Group],tbl_Data[[#This Row],[Account Match]])</f>
        <v>Expenditure</v>
      </c>
      <c r="S82" s="49" t="str">
        <f>INDEX(tbl_Nominal[L2 Group],tbl_Data[[#This Row],[Account Match]])</f>
        <v>Cost of Sales</v>
      </c>
      <c r="T82" s="50">
        <f>IF(tbl_Data[[#This Row],[Sign]]="Positive", tbl_Data[[#This Row],[Group Value ]],tbl_Data[[#This Row],[Group Value ]] * -1)</f>
        <v>-833.33</v>
      </c>
    </row>
    <row r="83" spans="1:20">
      <c r="A83" s="15" t="s">
        <v>126</v>
      </c>
      <c r="B83" s="15" t="s">
        <v>164</v>
      </c>
      <c r="C83" s="15" t="s">
        <v>165</v>
      </c>
      <c r="D83" s="15" t="s">
        <v>26</v>
      </c>
      <c r="E83" s="15" t="s">
        <v>27</v>
      </c>
      <c r="F83" s="15" t="s">
        <v>44</v>
      </c>
      <c r="G83" s="15" t="s">
        <v>166</v>
      </c>
      <c r="H83" s="15" t="s">
        <v>132</v>
      </c>
      <c r="I83" s="15" t="s">
        <v>146</v>
      </c>
      <c r="J83" s="15" t="s">
        <v>110</v>
      </c>
      <c r="K83" s="15" t="s">
        <v>15</v>
      </c>
      <c r="L83" s="15" t="s">
        <v>25</v>
      </c>
      <c r="M83" s="15">
        <v>895.83</v>
      </c>
      <c r="N83" s="15" t="s">
        <v>25</v>
      </c>
      <c r="O83" s="15">
        <v>895.83</v>
      </c>
      <c r="P83" s="51">
        <f>IFERROR(MATCH(tbl_Data[[#This Row],[Account ]],tbl_Nominal[Account],0),"NOT FOUND")</f>
        <v>9</v>
      </c>
      <c r="Q83" s="49" t="str">
        <f>INDEX(tbl_Nominal[Sign],tbl_Data[[#This Row],[Account Match]])</f>
        <v>Negative</v>
      </c>
      <c r="R83" s="49" t="str">
        <f>INDEX(tbl_Nominal[L1 Group],tbl_Data[[#This Row],[Account Match]])</f>
        <v>Expenditure</v>
      </c>
      <c r="S83" s="49" t="str">
        <f>INDEX(tbl_Nominal[L2 Group],tbl_Data[[#This Row],[Account Match]])</f>
        <v>Cost of Sales</v>
      </c>
      <c r="T83" s="50">
        <f>IF(tbl_Data[[#This Row],[Sign]]="Positive", tbl_Data[[#This Row],[Group Value ]],tbl_Data[[#This Row],[Group Value ]] * -1)</f>
        <v>-895.83</v>
      </c>
    </row>
    <row r="84" spans="1:20">
      <c r="A84" s="15" t="s">
        <v>126</v>
      </c>
      <c r="B84" s="15" t="s">
        <v>164</v>
      </c>
      <c r="C84" s="15" t="s">
        <v>165</v>
      </c>
      <c r="D84" s="15" t="s">
        <v>26</v>
      </c>
      <c r="E84" s="15" t="s">
        <v>27</v>
      </c>
      <c r="F84" s="15" t="s">
        <v>44</v>
      </c>
      <c r="G84" s="15" t="s">
        <v>166</v>
      </c>
      <c r="H84" s="15" t="s">
        <v>42</v>
      </c>
      <c r="I84" s="15" t="s">
        <v>42</v>
      </c>
      <c r="J84" s="15" t="s">
        <v>110</v>
      </c>
      <c r="K84" s="15" t="s">
        <v>15</v>
      </c>
      <c r="L84" s="15" t="s">
        <v>25</v>
      </c>
      <c r="M84" s="15">
        <v>0</v>
      </c>
      <c r="N84" s="15" t="s">
        <v>25</v>
      </c>
      <c r="O84" s="15">
        <v>0</v>
      </c>
      <c r="P84" s="51">
        <f>IFERROR(MATCH(tbl_Data[[#This Row],[Account ]],tbl_Nominal[Account],0),"NOT FOUND")</f>
        <v>9</v>
      </c>
      <c r="Q84" s="49" t="str">
        <f>INDEX(tbl_Nominal[Sign],tbl_Data[[#This Row],[Account Match]])</f>
        <v>Negative</v>
      </c>
      <c r="R84" s="49" t="str">
        <f>INDEX(tbl_Nominal[L1 Group],tbl_Data[[#This Row],[Account Match]])</f>
        <v>Expenditure</v>
      </c>
      <c r="S84" s="49" t="str">
        <f>INDEX(tbl_Nominal[L2 Group],tbl_Data[[#This Row],[Account Match]])</f>
        <v>Cost of Sales</v>
      </c>
      <c r="T84" s="50">
        <f>IF(tbl_Data[[#This Row],[Sign]]="Positive", tbl_Data[[#This Row],[Group Value ]],tbl_Data[[#This Row],[Group Value ]] * -1)</f>
        <v>0</v>
      </c>
    </row>
    <row r="85" spans="1:20">
      <c r="A85" s="15" t="s">
        <v>126</v>
      </c>
      <c r="B85" s="15" t="s">
        <v>167</v>
      </c>
      <c r="C85" s="15" t="s">
        <v>168</v>
      </c>
      <c r="D85" s="15" t="s">
        <v>26</v>
      </c>
      <c r="E85" s="15" t="s">
        <v>27</v>
      </c>
      <c r="F85" s="15" t="s">
        <v>44</v>
      </c>
      <c r="G85" s="15" t="s">
        <v>169</v>
      </c>
      <c r="H85" s="15" t="s">
        <v>132</v>
      </c>
      <c r="I85" s="15" t="s">
        <v>133</v>
      </c>
      <c r="J85" s="15" t="s">
        <v>110</v>
      </c>
      <c r="K85" s="15" t="s">
        <v>15</v>
      </c>
      <c r="L85" s="15" t="s">
        <v>25</v>
      </c>
      <c r="M85" s="15">
        <v>208.33</v>
      </c>
      <c r="N85" s="15" t="s">
        <v>25</v>
      </c>
      <c r="O85" s="15">
        <v>208.33</v>
      </c>
      <c r="P85" s="51">
        <f>IFERROR(MATCH(tbl_Data[[#This Row],[Account ]],tbl_Nominal[Account],0),"NOT FOUND")</f>
        <v>10</v>
      </c>
      <c r="Q85" s="49" t="str">
        <f>INDEX(tbl_Nominal[Sign],tbl_Data[[#This Row],[Account Match]])</f>
        <v>Negative</v>
      </c>
      <c r="R85" s="49" t="str">
        <f>INDEX(tbl_Nominal[L1 Group],tbl_Data[[#This Row],[Account Match]])</f>
        <v>Expenditure</v>
      </c>
      <c r="S85" s="49" t="str">
        <f>INDEX(tbl_Nominal[L2 Group],tbl_Data[[#This Row],[Account Match]])</f>
        <v>Cost of Sales</v>
      </c>
      <c r="T85" s="50">
        <f>IF(tbl_Data[[#This Row],[Sign]]="Positive", tbl_Data[[#This Row],[Group Value ]],tbl_Data[[#This Row],[Group Value ]] * -1)</f>
        <v>-208.33</v>
      </c>
    </row>
    <row r="86" spans="1:20">
      <c r="A86" s="15" t="s">
        <v>126</v>
      </c>
      <c r="B86" s="15" t="s">
        <v>167</v>
      </c>
      <c r="C86" s="15" t="s">
        <v>168</v>
      </c>
      <c r="D86" s="15" t="s">
        <v>26</v>
      </c>
      <c r="E86" s="15" t="s">
        <v>27</v>
      </c>
      <c r="F86" s="15" t="s">
        <v>44</v>
      </c>
      <c r="G86" s="15" t="s">
        <v>169</v>
      </c>
      <c r="H86" s="15" t="s">
        <v>132</v>
      </c>
      <c r="I86" s="15" t="s">
        <v>134</v>
      </c>
      <c r="J86" s="15" t="s">
        <v>110</v>
      </c>
      <c r="K86" s="15" t="s">
        <v>15</v>
      </c>
      <c r="L86" s="15" t="s">
        <v>25</v>
      </c>
      <c r="M86" s="15">
        <v>208.33</v>
      </c>
      <c r="N86" s="15" t="s">
        <v>25</v>
      </c>
      <c r="O86" s="15">
        <v>208.33</v>
      </c>
      <c r="P86" s="51">
        <f>IFERROR(MATCH(tbl_Data[[#This Row],[Account ]],tbl_Nominal[Account],0),"NOT FOUND")</f>
        <v>10</v>
      </c>
      <c r="Q86" s="49" t="str">
        <f>INDEX(tbl_Nominal[Sign],tbl_Data[[#This Row],[Account Match]])</f>
        <v>Negative</v>
      </c>
      <c r="R86" s="49" t="str">
        <f>INDEX(tbl_Nominal[L1 Group],tbl_Data[[#This Row],[Account Match]])</f>
        <v>Expenditure</v>
      </c>
      <c r="S86" s="49" t="str">
        <f>INDEX(tbl_Nominal[L2 Group],tbl_Data[[#This Row],[Account Match]])</f>
        <v>Cost of Sales</v>
      </c>
      <c r="T86" s="50">
        <f>IF(tbl_Data[[#This Row],[Sign]]="Positive", tbl_Data[[#This Row],[Group Value ]],tbl_Data[[#This Row],[Group Value ]] * -1)</f>
        <v>-208.33</v>
      </c>
    </row>
    <row r="87" spans="1:20">
      <c r="A87" s="15" t="s">
        <v>126</v>
      </c>
      <c r="B87" s="15" t="s">
        <v>167</v>
      </c>
      <c r="C87" s="15" t="s">
        <v>168</v>
      </c>
      <c r="D87" s="15" t="s">
        <v>26</v>
      </c>
      <c r="E87" s="15" t="s">
        <v>27</v>
      </c>
      <c r="F87" s="15" t="s">
        <v>44</v>
      </c>
      <c r="G87" s="15" t="s">
        <v>169</v>
      </c>
      <c r="H87" s="15" t="s">
        <v>132</v>
      </c>
      <c r="I87" s="15" t="s">
        <v>145</v>
      </c>
      <c r="J87" s="15" t="s">
        <v>110</v>
      </c>
      <c r="K87" s="15" t="s">
        <v>15</v>
      </c>
      <c r="L87" s="15" t="s">
        <v>25</v>
      </c>
      <c r="M87" s="15">
        <v>208.33</v>
      </c>
      <c r="N87" s="15" t="s">
        <v>25</v>
      </c>
      <c r="O87" s="15">
        <v>208.33</v>
      </c>
      <c r="P87" s="51">
        <f>IFERROR(MATCH(tbl_Data[[#This Row],[Account ]],tbl_Nominal[Account],0),"NOT FOUND")</f>
        <v>10</v>
      </c>
      <c r="Q87" s="49" t="str">
        <f>INDEX(tbl_Nominal[Sign],tbl_Data[[#This Row],[Account Match]])</f>
        <v>Negative</v>
      </c>
      <c r="R87" s="49" t="str">
        <f>INDEX(tbl_Nominal[L1 Group],tbl_Data[[#This Row],[Account Match]])</f>
        <v>Expenditure</v>
      </c>
      <c r="S87" s="49" t="str">
        <f>INDEX(tbl_Nominal[L2 Group],tbl_Data[[#This Row],[Account Match]])</f>
        <v>Cost of Sales</v>
      </c>
      <c r="T87" s="50">
        <f>IF(tbl_Data[[#This Row],[Sign]]="Positive", tbl_Data[[#This Row],[Group Value ]],tbl_Data[[#This Row],[Group Value ]] * -1)</f>
        <v>-208.33</v>
      </c>
    </row>
    <row r="88" spans="1:20">
      <c r="A88" s="15" t="s">
        <v>126</v>
      </c>
      <c r="B88" s="15" t="s">
        <v>167</v>
      </c>
      <c r="C88" s="15" t="s">
        <v>168</v>
      </c>
      <c r="D88" s="15" t="s">
        <v>26</v>
      </c>
      <c r="E88" s="15" t="s">
        <v>27</v>
      </c>
      <c r="F88" s="15" t="s">
        <v>44</v>
      </c>
      <c r="G88" s="15" t="s">
        <v>169</v>
      </c>
      <c r="H88" s="15" t="s">
        <v>132</v>
      </c>
      <c r="I88" s="15" t="s">
        <v>135</v>
      </c>
      <c r="J88" s="15" t="s">
        <v>110</v>
      </c>
      <c r="K88" s="15" t="s">
        <v>15</v>
      </c>
      <c r="L88" s="15" t="s">
        <v>25</v>
      </c>
      <c r="M88" s="15">
        <v>208.33</v>
      </c>
      <c r="N88" s="15" t="s">
        <v>25</v>
      </c>
      <c r="O88" s="15">
        <v>208.33</v>
      </c>
      <c r="P88" s="51">
        <f>IFERROR(MATCH(tbl_Data[[#This Row],[Account ]],tbl_Nominal[Account],0),"NOT FOUND")</f>
        <v>10</v>
      </c>
      <c r="Q88" s="49" t="str">
        <f>INDEX(tbl_Nominal[Sign],tbl_Data[[#This Row],[Account Match]])</f>
        <v>Negative</v>
      </c>
      <c r="R88" s="49" t="str">
        <f>INDEX(tbl_Nominal[L1 Group],tbl_Data[[#This Row],[Account Match]])</f>
        <v>Expenditure</v>
      </c>
      <c r="S88" s="49" t="str">
        <f>INDEX(tbl_Nominal[L2 Group],tbl_Data[[#This Row],[Account Match]])</f>
        <v>Cost of Sales</v>
      </c>
      <c r="T88" s="50">
        <f>IF(tbl_Data[[#This Row],[Sign]]="Positive", tbl_Data[[#This Row],[Group Value ]],tbl_Data[[#This Row],[Group Value ]] * -1)</f>
        <v>-208.33</v>
      </c>
    </row>
    <row r="89" spans="1:20">
      <c r="A89" s="15" t="s">
        <v>126</v>
      </c>
      <c r="B89" s="15" t="s">
        <v>167</v>
      </c>
      <c r="C89" s="15" t="s">
        <v>168</v>
      </c>
      <c r="D89" s="15" t="s">
        <v>26</v>
      </c>
      <c r="E89" s="15" t="s">
        <v>27</v>
      </c>
      <c r="F89" s="15" t="s">
        <v>44</v>
      </c>
      <c r="G89" s="15" t="s">
        <v>169</v>
      </c>
      <c r="H89" s="15" t="s">
        <v>132</v>
      </c>
      <c r="I89" s="15" t="s">
        <v>146</v>
      </c>
      <c r="J89" s="15" t="s">
        <v>110</v>
      </c>
      <c r="K89" s="15" t="s">
        <v>15</v>
      </c>
      <c r="L89" s="15" t="s">
        <v>25</v>
      </c>
      <c r="M89" s="15">
        <v>208.33</v>
      </c>
      <c r="N89" s="15" t="s">
        <v>25</v>
      </c>
      <c r="O89" s="15">
        <v>208.33</v>
      </c>
      <c r="P89" s="51">
        <f>IFERROR(MATCH(tbl_Data[[#This Row],[Account ]],tbl_Nominal[Account],0),"NOT FOUND")</f>
        <v>10</v>
      </c>
      <c r="Q89" s="49" t="str">
        <f>INDEX(tbl_Nominal[Sign],tbl_Data[[#This Row],[Account Match]])</f>
        <v>Negative</v>
      </c>
      <c r="R89" s="49" t="str">
        <f>INDEX(tbl_Nominal[L1 Group],tbl_Data[[#This Row],[Account Match]])</f>
        <v>Expenditure</v>
      </c>
      <c r="S89" s="49" t="str">
        <f>INDEX(tbl_Nominal[L2 Group],tbl_Data[[#This Row],[Account Match]])</f>
        <v>Cost of Sales</v>
      </c>
      <c r="T89" s="50">
        <f>IF(tbl_Data[[#This Row],[Sign]]="Positive", tbl_Data[[#This Row],[Group Value ]],tbl_Data[[#This Row],[Group Value ]] * -1)</f>
        <v>-208.33</v>
      </c>
    </row>
    <row r="90" spans="1:20">
      <c r="A90" s="15" t="s">
        <v>126</v>
      </c>
      <c r="B90" s="15" t="s">
        <v>167</v>
      </c>
      <c r="C90" s="15" t="s">
        <v>168</v>
      </c>
      <c r="D90" s="15" t="s">
        <v>26</v>
      </c>
      <c r="E90" s="15" t="s">
        <v>27</v>
      </c>
      <c r="F90" s="15" t="s">
        <v>44</v>
      </c>
      <c r="G90" s="15" t="s">
        <v>169</v>
      </c>
      <c r="H90" s="15" t="s">
        <v>42</v>
      </c>
      <c r="I90" s="15" t="s">
        <v>42</v>
      </c>
      <c r="J90" s="15" t="s">
        <v>110</v>
      </c>
      <c r="K90" s="15" t="s">
        <v>15</v>
      </c>
      <c r="L90" s="15" t="s">
        <v>25</v>
      </c>
      <c r="M90" s="15">
        <v>0</v>
      </c>
      <c r="N90" s="15" t="s">
        <v>25</v>
      </c>
      <c r="O90" s="15">
        <v>0</v>
      </c>
      <c r="P90" s="51">
        <f>IFERROR(MATCH(tbl_Data[[#This Row],[Account ]],tbl_Nominal[Account],0),"NOT FOUND")</f>
        <v>10</v>
      </c>
      <c r="Q90" s="49" t="str">
        <f>INDEX(tbl_Nominal[Sign],tbl_Data[[#This Row],[Account Match]])</f>
        <v>Negative</v>
      </c>
      <c r="R90" s="49" t="str">
        <f>INDEX(tbl_Nominal[L1 Group],tbl_Data[[#This Row],[Account Match]])</f>
        <v>Expenditure</v>
      </c>
      <c r="S90" s="49" t="str">
        <f>INDEX(tbl_Nominal[L2 Group],tbl_Data[[#This Row],[Account Match]])</f>
        <v>Cost of Sales</v>
      </c>
      <c r="T90" s="50">
        <f>IF(tbl_Data[[#This Row],[Sign]]="Positive", tbl_Data[[#This Row],[Group Value ]],tbl_Data[[#This Row],[Group Value ]] * -1)</f>
        <v>0</v>
      </c>
    </row>
    <row r="91" spans="1:20">
      <c r="A91" s="15" t="s">
        <v>126</v>
      </c>
      <c r="B91" s="15" t="s">
        <v>170</v>
      </c>
      <c r="C91" s="15" t="s">
        <v>171</v>
      </c>
      <c r="D91" s="15" t="s">
        <v>26</v>
      </c>
      <c r="E91" s="15" t="s">
        <v>27</v>
      </c>
      <c r="F91" s="15" t="s">
        <v>44</v>
      </c>
      <c r="G91" s="15" t="s">
        <v>172</v>
      </c>
      <c r="H91" s="15" t="s">
        <v>132</v>
      </c>
      <c r="I91" s="15" t="s">
        <v>133</v>
      </c>
      <c r="J91" s="15" t="s">
        <v>110</v>
      </c>
      <c r="K91" s="15" t="s">
        <v>15</v>
      </c>
      <c r="L91" s="15" t="s">
        <v>25</v>
      </c>
      <c r="M91" s="15">
        <v>0</v>
      </c>
      <c r="N91" s="15" t="s">
        <v>25</v>
      </c>
      <c r="O91" s="15">
        <v>0</v>
      </c>
      <c r="P91" s="51">
        <f>IFERROR(MATCH(tbl_Data[[#This Row],[Account ]],tbl_Nominal[Account],0),"NOT FOUND")</f>
        <v>11</v>
      </c>
      <c r="Q91" s="49" t="str">
        <f>INDEX(tbl_Nominal[Sign],tbl_Data[[#This Row],[Account Match]])</f>
        <v>Negative</v>
      </c>
      <c r="R91" s="49" t="str">
        <f>INDEX(tbl_Nominal[L1 Group],tbl_Data[[#This Row],[Account Match]])</f>
        <v>Expenditure</v>
      </c>
      <c r="S91" s="49" t="str">
        <f>INDEX(tbl_Nominal[L2 Group],tbl_Data[[#This Row],[Account Match]])</f>
        <v>Cost of Sales</v>
      </c>
      <c r="T91" s="50">
        <f>IF(tbl_Data[[#This Row],[Sign]]="Positive", tbl_Data[[#This Row],[Group Value ]],tbl_Data[[#This Row],[Group Value ]] * -1)</f>
        <v>0</v>
      </c>
    </row>
    <row r="92" spans="1:20">
      <c r="A92" s="15" t="s">
        <v>126</v>
      </c>
      <c r="B92" s="15" t="s">
        <v>170</v>
      </c>
      <c r="C92" s="15" t="s">
        <v>171</v>
      </c>
      <c r="D92" s="15" t="s">
        <v>26</v>
      </c>
      <c r="E92" s="15" t="s">
        <v>27</v>
      </c>
      <c r="F92" s="15" t="s">
        <v>44</v>
      </c>
      <c r="G92" s="15" t="s">
        <v>172</v>
      </c>
      <c r="H92" s="15" t="s">
        <v>132</v>
      </c>
      <c r="I92" s="15" t="s">
        <v>134</v>
      </c>
      <c r="J92" s="15" t="s">
        <v>110</v>
      </c>
      <c r="K92" s="15" t="s">
        <v>15</v>
      </c>
      <c r="L92" s="15" t="s">
        <v>25</v>
      </c>
      <c r="M92" s="15">
        <v>0</v>
      </c>
      <c r="N92" s="15" t="s">
        <v>25</v>
      </c>
      <c r="O92" s="15">
        <v>0</v>
      </c>
      <c r="P92" s="51">
        <f>IFERROR(MATCH(tbl_Data[[#This Row],[Account ]],tbl_Nominal[Account],0),"NOT FOUND")</f>
        <v>11</v>
      </c>
      <c r="Q92" s="49" t="str">
        <f>INDEX(tbl_Nominal[Sign],tbl_Data[[#This Row],[Account Match]])</f>
        <v>Negative</v>
      </c>
      <c r="R92" s="49" t="str">
        <f>INDEX(tbl_Nominal[L1 Group],tbl_Data[[#This Row],[Account Match]])</f>
        <v>Expenditure</v>
      </c>
      <c r="S92" s="49" t="str">
        <f>INDEX(tbl_Nominal[L2 Group],tbl_Data[[#This Row],[Account Match]])</f>
        <v>Cost of Sales</v>
      </c>
      <c r="T92" s="50">
        <f>IF(tbl_Data[[#This Row],[Sign]]="Positive", tbl_Data[[#This Row],[Group Value ]],tbl_Data[[#This Row],[Group Value ]] * -1)</f>
        <v>0</v>
      </c>
    </row>
    <row r="93" spans="1:20">
      <c r="A93" s="15" t="s">
        <v>126</v>
      </c>
      <c r="B93" s="15" t="s">
        <v>170</v>
      </c>
      <c r="C93" s="15" t="s">
        <v>171</v>
      </c>
      <c r="D93" s="15" t="s">
        <v>26</v>
      </c>
      <c r="E93" s="15" t="s">
        <v>27</v>
      </c>
      <c r="F93" s="15" t="s">
        <v>44</v>
      </c>
      <c r="G93" s="15" t="s">
        <v>172</v>
      </c>
      <c r="H93" s="15" t="s">
        <v>132</v>
      </c>
      <c r="I93" s="15" t="s">
        <v>145</v>
      </c>
      <c r="J93" s="15" t="s">
        <v>110</v>
      </c>
      <c r="K93" s="15" t="s">
        <v>15</v>
      </c>
      <c r="L93" s="15" t="s">
        <v>25</v>
      </c>
      <c r="M93" s="15">
        <v>0</v>
      </c>
      <c r="N93" s="15" t="s">
        <v>25</v>
      </c>
      <c r="O93" s="15">
        <v>0</v>
      </c>
      <c r="P93" s="51">
        <f>IFERROR(MATCH(tbl_Data[[#This Row],[Account ]],tbl_Nominal[Account],0),"NOT FOUND")</f>
        <v>11</v>
      </c>
      <c r="Q93" s="49" t="str">
        <f>INDEX(tbl_Nominal[Sign],tbl_Data[[#This Row],[Account Match]])</f>
        <v>Negative</v>
      </c>
      <c r="R93" s="49" t="str">
        <f>INDEX(tbl_Nominal[L1 Group],tbl_Data[[#This Row],[Account Match]])</f>
        <v>Expenditure</v>
      </c>
      <c r="S93" s="49" t="str">
        <f>INDEX(tbl_Nominal[L2 Group],tbl_Data[[#This Row],[Account Match]])</f>
        <v>Cost of Sales</v>
      </c>
      <c r="T93" s="50">
        <f>IF(tbl_Data[[#This Row],[Sign]]="Positive", tbl_Data[[#This Row],[Group Value ]],tbl_Data[[#This Row],[Group Value ]] * -1)</f>
        <v>0</v>
      </c>
    </row>
    <row r="94" spans="1:20">
      <c r="A94" s="15" t="s">
        <v>126</v>
      </c>
      <c r="B94" s="15" t="s">
        <v>170</v>
      </c>
      <c r="C94" s="15" t="s">
        <v>171</v>
      </c>
      <c r="D94" s="15" t="s">
        <v>26</v>
      </c>
      <c r="E94" s="15" t="s">
        <v>27</v>
      </c>
      <c r="F94" s="15" t="s">
        <v>44</v>
      </c>
      <c r="G94" s="15" t="s">
        <v>172</v>
      </c>
      <c r="H94" s="15" t="s">
        <v>132</v>
      </c>
      <c r="I94" s="15" t="s">
        <v>135</v>
      </c>
      <c r="J94" s="15" t="s">
        <v>110</v>
      </c>
      <c r="K94" s="15" t="s">
        <v>15</v>
      </c>
      <c r="L94" s="15" t="s">
        <v>25</v>
      </c>
      <c r="M94" s="15">
        <v>0</v>
      </c>
      <c r="N94" s="15" t="s">
        <v>25</v>
      </c>
      <c r="O94" s="15">
        <v>0</v>
      </c>
      <c r="P94" s="51">
        <f>IFERROR(MATCH(tbl_Data[[#This Row],[Account ]],tbl_Nominal[Account],0),"NOT FOUND")</f>
        <v>11</v>
      </c>
      <c r="Q94" s="49" t="str">
        <f>INDEX(tbl_Nominal[Sign],tbl_Data[[#This Row],[Account Match]])</f>
        <v>Negative</v>
      </c>
      <c r="R94" s="49" t="str">
        <f>INDEX(tbl_Nominal[L1 Group],tbl_Data[[#This Row],[Account Match]])</f>
        <v>Expenditure</v>
      </c>
      <c r="S94" s="49" t="str">
        <f>INDEX(tbl_Nominal[L2 Group],tbl_Data[[#This Row],[Account Match]])</f>
        <v>Cost of Sales</v>
      </c>
      <c r="T94" s="50">
        <f>IF(tbl_Data[[#This Row],[Sign]]="Positive", tbl_Data[[#This Row],[Group Value ]],tbl_Data[[#This Row],[Group Value ]] * -1)</f>
        <v>0</v>
      </c>
    </row>
    <row r="95" spans="1:20">
      <c r="A95" s="15" t="s">
        <v>126</v>
      </c>
      <c r="B95" s="15" t="s">
        <v>170</v>
      </c>
      <c r="C95" s="15" t="s">
        <v>171</v>
      </c>
      <c r="D95" s="15" t="s">
        <v>26</v>
      </c>
      <c r="E95" s="15" t="s">
        <v>27</v>
      </c>
      <c r="F95" s="15" t="s">
        <v>44</v>
      </c>
      <c r="G95" s="15" t="s">
        <v>172</v>
      </c>
      <c r="H95" s="15" t="s">
        <v>132</v>
      </c>
      <c r="I95" s="15" t="s">
        <v>146</v>
      </c>
      <c r="J95" s="15" t="s">
        <v>110</v>
      </c>
      <c r="K95" s="15" t="s">
        <v>15</v>
      </c>
      <c r="L95" s="15" t="s">
        <v>25</v>
      </c>
      <c r="M95" s="15">
        <v>0</v>
      </c>
      <c r="N95" s="15" t="s">
        <v>25</v>
      </c>
      <c r="O95" s="15">
        <v>0</v>
      </c>
      <c r="P95" s="51">
        <f>IFERROR(MATCH(tbl_Data[[#This Row],[Account ]],tbl_Nominal[Account],0),"NOT FOUND")</f>
        <v>11</v>
      </c>
      <c r="Q95" s="49" t="str">
        <f>INDEX(tbl_Nominal[Sign],tbl_Data[[#This Row],[Account Match]])</f>
        <v>Negative</v>
      </c>
      <c r="R95" s="49" t="str">
        <f>INDEX(tbl_Nominal[L1 Group],tbl_Data[[#This Row],[Account Match]])</f>
        <v>Expenditure</v>
      </c>
      <c r="S95" s="49" t="str">
        <f>INDEX(tbl_Nominal[L2 Group],tbl_Data[[#This Row],[Account Match]])</f>
        <v>Cost of Sales</v>
      </c>
      <c r="T95" s="50">
        <f>IF(tbl_Data[[#This Row],[Sign]]="Positive", tbl_Data[[#This Row],[Group Value ]],tbl_Data[[#This Row],[Group Value ]] * -1)</f>
        <v>0</v>
      </c>
    </row>
    <row r="96" spans="1:20">
      <c r="A96" s="15" t="s">
        <v>126</v>
      </c>
      <c r="B96" s="15" t="s">
        <v>170</v>
      </c>
      <c r="C96" s="15" t="s">
        <v>171</v>
      </c>
      <c r="D96" s="15" t="s">
        <v>26</v>
      </c>
      <c r="E96" s="15" t="s">
        <v>27</v>
      </c>
      <c r="F96" s="15" t="s">
        <v>44</v>
      </c>
      <c r="G96" s="15" t="s">
        <v>172</v>
      </c>
      <c r="H96" s="15" t="s">
        <v>42</v>
      </c>
      <c r="I96" s="15" t="s">
        <v>42</v>
      </c>
      <c r="J96" s="15" t="s">
        <v>110</v>
      </c>
      <c r="K96" s="15" t="s">
        <v>15</v>
      </c>
      <c r="L96" s="15" t="s">
        <v>25</v>
      </c>
      <c r="M96" s="15">
        <v>575.9</v>
      </c>
      <c r="N96" s="15" t="s">
        <v>25</v>
      </c>
      <c r="O96" s="15">
        <v>575.9</v>
      </c>
      <c r="P96" s="51">
        <f>IFERROR(MATCH(tbl_Data[[#This Row],[Account ]],tbl_Nominal[Account],0),"NOT FOUND")</f>
        <v>11</v>
      </c>
      <c r="Q96" s="49" t="str">
        <f>INDEX(tbl_Nominal[Sign],tbl_Data[[#This Row],[Account Match]])</f>
        <v>Negative</v>
      </c>
      <c r="R96" s="49" t="str">
        <f>INDEX(tbl_Nominal[L1 Group],tbl_Data[[#This Row],[Account Match]])</f>
        <v>Expenditure</v>
      </c>
      <c r="S96" s="49" t="str">
        <f>INDEX(tbl_Nominal[L2 Group],tbl_Data[[#This Row],[Account Match]])</f>
        <v>Cost of Sales</v>
      </c>
      <c r="T96" s="50">
        <f>IF(tbl_Data[[#This Row],[Sign]]="Positive", tbl_Data[[#This Row],[Group Value ]],tbl_Data[[#This Row],[Group Value ]] * -1)</f>
        <v>-575.9</v>
      </c>
    </row>
    <row r="97" spans="1:20">
      <c r="A97" s="15" t="s">
        <v>126</v>
      </c>
      <c r="B97" s="15" t="s">
        <v>173</v>
      </c>
      <c r="C97" s="15" t="s">
        <v>174</v>
      </c>
      <c r="D97" s="15" t="s">
        <v>26</v>
      </c>
      <c r="E97" s="15" t="s">
        <v>27</v>
      </c>
      <c r="F97" s="15" t="s">
        <v>44</v>
      </c>
      <c r="G97" s="15" t="s">
        <v>175</v>
      </c>
      <c r="H97" s="15" t="s">
        <v>132</v>
      </c>
      <c r="I97" s="15" t="s">
        <v>133</v>
      </c>
      <c r="J97" s="15" t="s">
        <v>110</v>
      </c>
      <c r="K97" s="15" t="s">
        <v>15</v>
      </c>
      <c r="L97" s="15" t="s">
        <v>25</v>
      </c>
      <c r="M97" s="15">
        <v>500</v>
      </c>
      <c r="N97" s="15" t="s">
        <v>25</v>
      </c>
      <c r="O97" s="15">
        <v>500</v>
      </c>
      <c r="P97" s="51">
        <f>IFERROR(MATCH(tbl_Data[[#This Row],[Account ]],tbl_Nominal[Account],0),"NOT FOUND")</f>
        <v>12</v>
      </c>
      <c r="Q97" s="49" t="str">
        <f>INDEX(tbl_Nominal[Sign],tbl_Data[[#This Row],[Account Match]])</f>
        <v>Negative</v>
      </c>
      <c r="R97" s="49" t="str">
        <f>INDEX(tbl_Nominal[L1 Group],tbl_Data[[#This Row],[Account Match]])</f>
        <v>Expenditure</v>
      </c>
      <c r="S97" s="49" t="str">
        <f>INDEX(tbl_Nominal[L2 Group],tbl_Data[[#This Row],[Account Match]])</f>
        <v>Cost of Sales</v>
      </c>
      <c r="T97" s="50">
        <f>IF(tbl_Data[[#This Row],[Sign]]="Positive", tbl_Data[[#This Row],[Group Value ]],tbl_Data[[#This Row],[Group Value ]] * -1)</f>
        <v>-500</v>
      </c>
    </row>
    <row r="98" spans="1:20">
      <c r="A98" s="15" t="s">
        <v>126</v>
      </c>
      <c r="B98" s="15" t="s">
        <v>173</v>
      </c>
      <c r="C98" s="15" t="s">
        <v>174</v>
      </c>
      <c r="D98" s="15" t="s">
        <v>26</v>
      </c>
      <c r="E98" s="15" t="s">
        <v>27</v>
      </c>
      <c r="F98" s="15" t="s">
        <v>44</v>
      </c>
      <c r="G98" s="15" t="s">
        <v>175</v>
      </c>
      <c r="H98" s="15" t="s">
        <v>132</v>
      </c>
      <c r="I98" s="15" t="s">
        <v>134</v>
      </c>
      <c r="J98" s="15" t="s">
        <v>110</v>
      </c>
      <c r="K98" s="15" t="s">
        <v>15</v>
      </c>
      <c r="L98" s="15" t="s">
        <v>25</v>
      </c>
      <c r="M98" s="15">
        <v>750</v>
      </c>
      <c r="N98" s="15" t="s">
        <v>25</v>
      </c>
      <c r="O98" s="15">
        <v>750</v>
      </c>
      <c r="P98" s="51">
        <f>IFERROR(MATCH(tbl_Data[[#This Row],[Account ]],tbl_Nominal[Account],0),"NOT FOUND")</f>
        <v>12</v>
      </c>
      <c r="Q98" s="49" t="str">
        <f>INDEX(tbl_Nominal[Sign],tbl_Data[[#This Row],[Account Match]])</f>
        <v>Negative</v>
      </c>
      <c r="R98" s="49" t="str">
        <f>INDEX(tbl_Nominal[L1 Group],tbl_Data[[#This Row],[Account Match]])</f>
        <v>Expenditure</v>
      </c>
      <c r="S98" s="49" t="str">
        <f>INDEX(tbl_Nominal[L2 Group],tbl_Data[[#This Row],[Account Match]])</f>
        <v>Cost of Sales</v>
      </c>
      <c r="T98" s="50">
        <f>IF(tbl_Data[[#This Row],[Sign]]="Positive", tbl_Data[[#This Row],[Group Value ]],tbl_Data[[#This Row],[Group Value ]] * -1)</f>
        <v>-750</v>
      </c>
    </row>
    <row r="99" spans="1:20">
      <c r="A99" s="15" t="s">
        <v>126</v>
      </c>
      <c r="B99" s="15" t="s">
        <v>173</v>
      </c>
      <c r="C99" s="15" t="s">
        <v>174</v>
      </c>
      <c r="D99" s="15" t="s">
        <v>26</v>
      </c>
      <c r="E99" s="15" t="s">
        <v>27</v>
      </c>
      <c r="F99" s="15" t="s">
        <v>44</v>
      </c>
      <c r="G99" s="15" t="s">
        <v>175</v>
      </c>
      <c r="H99" s="15" t="s">
        <v>132</v>
      </c>
      <c r="I99" s="15" t="s">
        <v>145</v>
      </c>
      <c r="J99" s="15" t="s">
        <v>110</v>
      </c>
      <c r="K99" s="15" t="s">
        <v>15</v>
      </c>
      <c r="L99" s="15" t="s">
        <v>25</v>
      </c>
      <c r="M99" s="15">
        <v>687.5</v>
      </c>
      <c r="N99" s="15" t="s">
        <v>25</v>
      </c>
      <c r="O99" s="15">
        <v>687.5</v>
      </c>
      <c r="P99" s="51">
        <f>IFERROR(MATCH(tbl_Data[[#This Row],[Account ]],tbl_Nominal[Account],0),"NOT FOUND")</f>
        <v>12</v>
      </c>
      <c r="Q99" s="49" t="str">
        <f>INDEX(tbl_Nominal[Sign],tbl_Data[[#This Row],[Account Match]])</f>
        <v>Negative</v>
      </c>
      <c r="R99" s="49" t="str">
        <f>INDEX(tbl_Nominal[L1 Group],tbl_Data[[#This Row],[Account Match]])</f>
        <v>Expenditure</v>
      </c>
      <c r="S99" s="49" t="str">
        <f>INDEX(tbl_Nominal[L2 Group],tbl_Data[[#This Row],[Account Match]])</f>
        <v>Cost of Sales</v>
      </c>
      <c r="T99" s="50">
        <f>IF(tbl_Data[[#This Row],[Sign]]="Positive", tbl_Data[[#This Row],[Group Value ]],tbl_Data[[#This Row],[Group Value ]] * -1)</f>
        <v>-687.5</v>
      </c>
    </row>
    <row r="100" spans="1:20">
      <c r="A100" s="15" t="s">
        <v>126</v>
      </c>
      <c r="B100" s="15" t="s">
        <v>173</v>
      </c>
      <c r="C100" s="15" t="s">
        <v>174</v>
      </c>
      <c r="D100" s="15" t="s">
        <v>26</v>
      </c>
      <c r="E100" s="15" t="s">
        <v>27</v>
      </c>
      <c r="F100" s="15" t="s">
        <v>44</v>
      </c>
      <c r="G100" s="15" t="s">
        <v>175</v>
      </c>
      <c r="H100" s="15" t="s">
        <v>132</v>
      </c>
      <c r="I100" s="15" t="s">
        <v>135</v>
      </c>
      <c r="J100" s="15" t="s">
        <v>110</v>
      </c>
      <c r="K100" s="15" t="s">
        <v>15</v>
      </c>
      <c r="L100" s="15" t="s">
        <v>25</v>
      </c>
      <c r="M100" s="15">
        <v>666.67</v>
      </c>
      <c r="N100" s="15" t="s">
        <v>25</v>
      </c>
      <c r="O100" s="15">
        <v>666.67</v>
      </c>
      <c r="P100" s="51">
        <f>IFERROR(MATCH(tbl_Data[[#This Row],[Account ]],tbl_Nominal[Account],0),"NOT FOUND")</f>
        <v>12</v>
      </c>
      <c r="Q100" s="49" t="str">
        <f>INDEX(tbl_Nominal[Sign],tbl_Data[[#This Row],[Account Match]])</f>
        <v>Negative</v>
      </c>
      <c r="R100" s="49" t="str">
        <f>INDEX(tbl_Nominal[L1 Group],tbl_Data[[#This Row],[Account Match]])</f>
        <v>Expenditure</v>
      </c>
      <c r="S100" s="49" t="str">
        <f>INDEX(tbl_Nominal[L2 Group],tbl_Data[[#This Row],[Account Match]])</f>
        <v>Cost of Sales</v>
      </c>
      <c r="T100" s="50">
        <f>IF(tbl_Data[[#This Row],[Sign]]="Positive", tbl_Data[[#This Row],[Group Value ]],tbl_Data[[#This Row],[Group Value ]] * -1)</f>
        <v>-666.67</v>
      </c>
    </row>
    <row r="101" spans="1:20">
      <c r="A101" s="15" t="s">
        <v>126</v>
      </c>
      <c r="B101" s="15" t="s">
        <v>173</v>
      </c>
      <c r="C101" s="15" t="s">
        <v>174</v>
      </c>
      <c r="D101" s="15" t="s">
        <v>26</v>
      </c>
      <c r="E101" s="15" t="s">
        <v>27</v>
      </c>
      <c r="F101" s="15" t="s">
        <v>44</v>
      </c>
      <c r="G101" s="15" t="s">
        <v>175</v>
      </c>
      <c r="H101" s="15" t="s">
        <v>132</v>
      </c>
      <c r="I101" s="15" t="s">
        <v>146</v>
      </c>
      <c r="J101" s="15" t="s">
        <v>110</v>
      </c>
      <c r="K101" s="15" t="s">
        <v>15</v>
      </c>
      <c r="L101" s="15" t="s">
        <v>25</v>
      </c>
      <c r="M101" s="15">
        <v>833.33</v>
      </c>
      <c r="N101" s="15" t="s">
        <v>25</v>
      </c>
      <c r="O101" s="15">
        <v>833.33</v>
      </c>
      <c r="P101" s="51">
        <f>IFERROR(MATCH(tbl_Data[[#This Row],[Account ]],tbl_Nominal[Account],0),"NOT FOUND")</f>
        <v>12</v>
      </c>
      <c r="Q101" s="49" t="str">
        <f>INDEX(tbl_Nominal[Sign],tbl_Data[[#This Row],[Account Match]])</f>
        <v>Negative</v>
      </c>
      <c r="R101" s="49" t="str">
        <f>INDEX(tbl_Nominal[L1 Group],tbl_Data[[#This Row],[Account Match]])</f>
        <v>Expenditure</v>
      </c>
      <c r="S101" s="49" t="str">
        <f>INDEX(tbl_Nominal[L2 Group],tbl_Data[[#This Row],[Account Match]])</f>
        <v>Cost of Sales</v>
      </c>
      <c r="T101" s="50">
        <f>IF(tbl_Data[[#This Row],[Sign]]="Positive", tbl_Data[[#This Row],[Group Value ]],tbl_Data[[#This Row],[Group Value ]] * -1)</f>
        <v>-833.33</v>
      </c>
    </row>
    <row r="102" spans="1:20">
      <c r="A102" s="15" t="s">
        <v>126</v>
      </c>
      <c r="B102" s="15" t="s">
        <v>173</v>
      </c>
      <c r="C102" s="15" t="s">
        <v>174</v>
      </c>
      <c r="D102" s="15" t="s">
        <v>26</v>
      </c>
      <c r="E102" s="15" t="s">
        <v>27</v>
      </c>
      <c r="F102" s="15" t="s">
        <v>44</v>
      </c>
      <c r="G102" s="15" t="s">
        <v>175</v>
      </c>
      <c r="H102" s="15" t="s">
        <v>42</v>
      </c>
      <c r="I102" s="15" t="s">
        <v>42</v>
      </c>
      <c r="J102" s="15" t="s">
        <v>110</v>
      </c>
      <c r="K102" s="15" t="s">
        <v>15</v>
      </c>
      <c r="L102" s="15" t="s">
        <v>25</v>
      </c>
      <c r="M102" s="15">
        <v>0</v>
      </c>
      <c r="N102" s="15" t="s">
        <v>25</v>
      </c>
      <c r="O102" s="15">
        <v>0</v>
      </c>
      <c r="P102" s="51">
        <f>IFERROR(MATCH(tbl_Data[[#This Row],[Account ]],tbl_Nominal[Account],0),"NOT FOUND")</f>
        <v>12</v>
      </c>
      <c r="Q102" s="49" t="str">
        <f>INDEX(tbl_Nominal[Sign],tbl_Data[[#This Row],[Account Match]])</f>
        <v>Negative</v>
      </c>
      <c r="R102" s="49" t="str">
        <f>INDEX(tbl_Nominal[L1 Group],tbl_Data[[#This Row],[Account Match]])</f>
        <v>Expenditure</v>
      </c>
      <c r="S102" s="49" t="str">
        <f>INDEX(tbl_Nominal[L2 Group],tbl_Data[[#This Row],[Account Match]])</f>
        <v>Cost of Sales</v>
      </c>
      <c r="T102" s="50">
        <f>IF(tbl_Data[[#This Row],[Sign]]="Positive", tbl_Data[[#This Row],[Group Value ]],tbl_Data[[#This Row],[Group Value ]] * -1)</f>
        <v>0</v>
      </c>
    </row>
    <row r="103" spans="1:20">
      <c r="A103" s="15" t="s">
        <v>126</v>
      </c>
      <c r="B103" s="15" t="s">
        <v>176</v>
      </c>
      <c r="C103" s="15" t="s">
        <v>177</v>
      </c>
      <c r="D103" s="15" t="s">
        <v>26</v>
      </c>
      <c r="E103" s="15" t="s">
        <v>27</v>
      </c>
      <c r="F103" s="15" t="s">
        <v>44</v>
      </c>
      <c r="G103" s="15" t="s">
        <v>178</v>
      </c>
      <c r="H103" s="15" t="s">
        <v>132</v>
      </c>
      <c r="I103" s="15" t="s">
        <v>133</v>
      </c>
      <c r="J103" s="15" t="s">
        <v>110</v>
      </c>
      <c r="K103" s="15" t="s">
        <v>15</v>
      </c>
      <c r="L103" s="15" t="s">
        <v>25</v>
      </c>
      <c r="M103" s="15">
        <v>416.67</v>
      </c>
      <c r="N103" s="15" t="s">
        <v>25</v>
      </c>
      <c r="O103" s="15">
        <v>416.67</v>
      </c>
      <c r="P103" s="51">
        <f>IFERROR(MATCH(tbl_Data[[#This Row],[Account ]],tbl_Nominal[Account],0),"NOT FOUND")</f>
        <v>13</v>
      </c>
      <c r="Q103" s="49" t="str">
        <f>INDEX(tbl_Nominal[Sign],tbl_Data[[#This Row],[Account Match]])</f>
        <v>Negative</v>
      </c>
      <c r="R103" s="49" t="str">
        <f>INDEX(tbl_Nominal[L1 Group],tbl_Data[[#This Row],[Account Match]])</f>
        <v>Expenditure</v>
      </c>
      <c r="S103" s="49" t="str">
        <f>INDEX(tbl_Nominal[L2 Group],tbl_Data[[#This Row],[Account Match]])</f>
        <v>Cost of Sales</v>
      </c>
      <c r="T103" s="50">
        <f>IF(tbl_Data[[#This Row],[Sign]]="Positive", tbl_Data[[#This Row],[Group Value ]],tbl_Data[[#This Row],[Group Value ]] * -1)</f>
        <v>-416.67</v>
      </c>
    </row>
    <row r="104" spans="1:20">
      <c r="A104" s="15" t="s">
        <v>126</v>
      </c>
      <c r="B104" s="15" t="s">
        <v>176</v>
      </c>
      <c r="C104" s="15" t="s">
        <v>177</v>
      </c>
      <c r="D104" s="15" t="s">
        <v>26</v>
      </c>
      <c r="E104" s="15" t="s">
        <v>27</v>
      </c>
      <c r="F104" s="15" t="s">
        <v>44</v>
      </c>
      <c r="G104" s="15" t="s">
        <v>178</v>
      </c>
      <c r="H104" s="15" t="s">
        <v>132</v>
      </c>
      <c r="I104" s="15" t="s">
        <v>134</v>
      </c>
      <c r="J104" s="15" t="s">
        <v>110</v>
      </c>
      <c r="K104" s="15" t="s">
        <v>15</v>
      </c>
      <c r="L104" s="15" t="s">
        <v>25</v>
      </c>
      <c r="M104" s="15">
        <v>354.17</v>
      </c>
      <c r="N104" s="15" t="s">
        <v>25</v>
      </c>
      <c r="O104" s="15">
        <v>354.17</v>
      </c>
      <c r="P104" s="51">
        <f>IFERROR(MATCH(tbl_Data[[#This Row],[Account ]],tbl_Nominal[Account],0),"NOT FOUND")</f>
        <v>13</v>
      </c>
      <c r="Q104" s="49" t="str">
        <f>INDEX(tbl_Nominal[Sign],tbl_Data[[#This Row],[Account Match]])</f>
        <v>Negative</v>
      </c>
      <c r="R104" s="49" t="str">
        <f>INDEX(tbl_Nominal[L1 Group],tbl_Data[[#This Row],[Account Match]])</f>
        <v>Expenditure</v>
      </c>
      <c r="S104" s="49" t="str">
        <f>INDEX(tbl_Nominal[L2 Group],tbl_Data[[#This Row],[Account Match]])</f>
        <v>Cost of Sales</v>
      </c>
      <c r="T104" s="50">
        <f>IF(tbl_Data[[#This Row],[Sign]]="Positive", tbl_Data[[#This Row],[Group Value ]],tbl_Data[[#This Row],[Group Value ]] * -1)</f>
        <v>-354.17</v>
      </c>
    </row>
    <row r="105" spans="1:20">
      <c r="A105" s="15" t="s">
        <v>126</v>
      </c>
      <c r="B105" s="15" t="s">
        <v>176</v>
      </c>
      <c r="C105" s="15" t="s">
        <v>177</v>
      </c>
      <c r="D105" s="15" t="s">
        <v>26</v>
      </c>
      <c r="E105" s="15" t="s">
        <v>27</v>
      </c>
      <c r="F105" s="15" t="s">
        <v>44</v>
      </c>
      <c r="G105" s="15" t="s">
        <v>178</v>
      </c>
      <c r="H105" s="15" t="s">
        <v>132</v>
      </c>
      <c r="I105" s="15" t="s">
        <v>145</v>
      </c>
      <c r="J105" s="15" t="s">
        <v>110</v>
      </c>
      <c r="K105" s="15" t="s">
        <v>15</v>
      </c>
      <c r="L105" s="15" t="s">
        <v>25</v>
      </c>
      <c r="M105" s="15">
        <v>375</v>
      </c>
      <c r="N105" s="15" t="s">
        <v>25</v>
      </c>
      <c r="O105" s="15">
        <v>375</v>
      </c>
      <c r="P105" s="51">
        <f>IFERROR(MATCH(tbl_Data[[#This Row],[Account ]],tbl_Nominal[Account],0),"NOT FOUND")</f>
        <v>13</v>
      </c>
      <c r="Q105" s="49" t="str">
        <f>INDEX(tbl_Nominal[Sign],tbl_Data[[#This Row],[Account Match]])</f>
        <v>Negative</v>
      </c>
      <c r="R105" s="49" t="str">
        <f>INDEX(tbl_Nominal[L1 Group],tbl_Data[[#This Row],[Account Match]])</f>
        <v>Expenditure</v>
      </c>
      <c r="S105" s="49" t="str">
        <f>INDEX(tbl_Nominal[L2 Group],tbl_Data[[#This Row],[Account Match]])</f>
        <v>Cost of Sales</v>
      </c>
      <c r="T105" s="50">
        <f>IF(tbl_Data[[#This Row],[Sign]]="Positive", tbl_Data[[#This Row],[Group Value ]],tbl_Data[[#This Row],[Group Value ]] * -1)</f>
        <v>-375</v>
      </c>
    </row>
    <row r="106" spans="1:20">
      <c r="A106" s="15" t="s">
        <v>126</v>
      </c>
      <c r="B106" s="15" t="s">
        <v>176</v>
      </c>
      <c r="C106" s="15" t="s">
        <v>177</v>
      </c>
      <c r="D106" s="15" t="s">
        <v>26</v>
      </c>
      <c r="E106" s="15" t="s">
        <v>27</v>
      </c>
      <c r="F106" s="15" t="s">
        <v>44</v>
      </c>
      <c r="G106" s="15" t="s">
        <v>178</v>
      </c>
      <c r="H106" s="15" t="s">
        <v>132</v>
      </c>
      <c r="I106" s="15" t="s">
        <v>135</v>
      </c>
      <c r="J106" s="15" t="s">
        <v>110</v>
      </c>
      <c r="K106" s="15" t="s">
        <v>15</v>
      </c>
      <c r="L106" s="15" t="s">
        <v>25</v>
      </c>
      <c r="M106" s="15">
        <v>333.33</v>
      </c>
      <c r="N106" s="15" t="s">
        <v>25</v>
      </c>
      <c r="O106" s="15">
        <v>333.33</v>
      </c>
      <c r="P106" s="51">
        <f>IFERROR(MATCH(tbl_Data[[#This Row],[Account ]],tbl_Nominal[Account],0),"NOT FOUND")</f>
        <v>13</v>
      </c>
      <c r="Q106" s="49" t="str">
        <f>INDEX(tbl_Nominal[Sign],tbl_Data[[#This Row],[Account Match]])</f>
        <v>Negative</v>
      </c>
      <c r="R106" s="49" t="str">
        <f>INDEX(tbl_Nominal[L1 Group],tbl_Data[[#This Row],[Account Match]])</f>
        <v>Expenditure</v>
      </c>
      <c r="S106" s="49" t="str">
        <f>INDEX(tbl_Nominal[L2 Group],tbl_Data[[#This Row],[Account Match]])</f>
        <v>Cost of Sales</v>
      </c>
      <c r="T106" s="50">
        <f>IF(tbl_Data[[#This Row],[Sign]]="Positive", tbl_Data[[#This Row],[Group Value ]],tbl_Data[[#This Row],[Group Value ]] * -1)</f>
        <v>-333.33</v>
      </c>
    </row>
    <row r="107" spans="1:20">
      <c r="A107" s="15" t="s">
        <v>126</v>
      </c>
      <c r="B107" s="15" t="s">
        <v>176</v>
      </c>
      <c r="C107" s="15" t="s">
        <v>177</v>
      </c>
      <c r="D107" s="15" t="s">
        <v>26</v>
      </c>
      <c r="E107" s="15" t="s">
        <v>27</v>
      </c>
      <c r="F107" s="15" t="s">
        <v>44</v>
      </c>
      <c r="G107" s="15" t="s">
        <v>178</v>
      </c>
      <c r="H107" s="15" t="s">
        <v>132</v>
      </c>
      <c r="I107" s="15" t="s">
        <v>146</v>
      </c>
      <c r="J107" s="15" t="s">
        <v>110</v>
      </c>
      <c r="K107" s="15" t="s">
        <v>15</v>
      </c>
      <c r="L107" s="15" t="s">
        <v>25</v>
      </c>
      <c r="M107" s="15">
        <v>266.67</v>
      </c>
      <c r="N107" s="15" t="s">
        <v>25</v>
      </c>
      <c r="O107" s="15">
        <v>266.67</v>
      </c>
      <c r="P107" s="51">
        <f>IFERROR(MATCH(tbl_Data[[#This Row],[Account ]],tbl_Nominal[Account],0),"NOT FOUND")</f>
        <v>13</v>
      </c>
      <c r="Q107" s="49" t="str">
        <f>INDEX(tbl_Nominal[Sign],tbl_Data[[#This Row],[Account Match]])</f>
        <v>Negative</v>
      </c>
      <c r="R107" s="49" t="str">
        <f>INDEX(tbl_Nominal[L1 Group],tbl_Data[[#This Row],[Account Match]])</f>
        <v>Expenditure</v>
      </c>
      <c r="S107" s="49" t="str">
        <f>INDEX(tbl_Nominal[L2 Group],tbl_Data[[#This Row],[Account Match]])</f>
        <v>Cost of Sales</v>
      </c>
      <c r="T107" s="50">
        <f>IF(tbl_Data[[#This Row],[Sign]]="Positive", tbl_Data[[#This Row],[Group Value ]],tbl_Data[[#This Row],[Group Value ]] * -1)</f>
        <v>-266.67</v>
      </c>
    </row>
    <row r="108" spans="1:20">
      <c r="A108" s="15" t="s">
        <v>126</v>
      </c>
      <c r="B108" s="15" t="s">
        <v>176</v>
      </c>
      <c r="C108" s="15" t="s">
        <v>177</v>
      </c>
      <c r="D108" s="15" t="s">
        <v>26</v>
      </c>
      <c r="E108" s="15" t="s">
        <v>27</v>
      </c>
      <c r="F108" s="15" t="s">
        <v>44</v>
      </c>
      <c r="G108" s="15" t="s">
        <v>178</v>
      </c>
      <c r="H108" s="15" t="s">
        <v>42</v>
      </c>
      <c r="I108" s="15" t="s">
        <v>42</v>
      </c>
      <c r="J108" s="15" t="s">
        <v>110</v>
      </c>
      <c r="K108" s="15" t="s">
        <v>15</v>
      </c>
      <c r="L108" s="15" t="s">
        <v>25</v>
      </c>
      <c r="M108" s="15">
        <v>0</v>
      </c>
      <c r="N108" s="15" t="s">
        <v>25</v>
      </c>
      <c r="O108" s="15">
        <v>0</v>
      </c>
      <c r="P108" s="51">
        <f>IFERROR(MATCH(tbl_Data[[#This Row],[Account ]],tbl_Nominal[Account],0),"NOT FOUND")</f>
        <v>13</v>
      </c>
      <c r="Q108" s="49" t="str">
        <f>INDEX(tbl_Nominal[Sign],tbl_Data[[#This Row],[Account Match]])</f>
        <v>Negative</v>
      </c>
      <c r="R108" s="49" t="str">
        <f>INDEX(tbl_Nominal[L1 Group],tbl_Data[[#This Row],[Account Match]])</f>
        <v>Expenditure</v>
      </c>
      <c r="S108" s="49" t="str">
        <f>INDEX(tbl_Nominal[L2 Group],tbl_Data[[#This Row],[Account Match]])</f>
        <v>Cost of Sales</v>
      </c>
      <c r="T108" s="50">
        <f>IF(tbl_Data[[#This Row],[Sign]]="Positive", tbl_Data[[#This Row],[Group Value ]],tbl_Data[[#This Row],[Group Value ]] * -1)</f>
        <v>0</v>
      </c>
    </row>
    <row r="109" spans="1:20">
      <c r="A109" s="15" t="s">
        <v>126</v>
      </c>
      <c r="B109" s="15" t="s">
        <v>179</v>
      </c>
      <c r="C109" s="15" t="s">
        <v>180</v>
      </c>
      <c r="D109" s="15" t="s">
        <v>26</v>
      </c>
      <c r="E109" s="15" t="s">
        <v>27</v>
      </c>
      <c r="F109" s="15" t="s">
        <v>44</v>
      </c>
      <c r="G109" s="15" t="s">
        <v>181</v>
      </c>
      <c r="H109" s="15" t="s">
        <v>132</v>
      </c>
      <c r="I109" s="15" t="s">
        <v>133</v>
      </c>
      <c r="J109" s="15" t="s">
        <v>110</v>
      </c>
      <c r="K109" s="15" t="s">
        <v>15</v>
      </c>
      <c r="L109" s="15" t="s">
        <v>25</v>
      </c>
      <c r="M109" s="15">
        <v>300</v>
      </c>
      <c r="N109" s="15" t="s">
        <v>25</v>
      </c>
      <c r="O109" s="15">
        <v>300</v>
      </c>
      <c r="P109" s="51">
        <f>IFERROR(MATCH(tbl_Data[[#This Row],[Account ]],tbl_Nominal[Account],0),"NOT FOUND")</f>
        <v>14</v>
      </c>
      <c r="Q109" s="49" t="str">
        <f>INDEX(tbl_Nominal[Sign],tbl_Data[[#This Row],[Account Match]])</f>
        <v>Negative</v>
      </c>
      <c r="R109" s="49" t="str">
        <f>INDEX(tbl_Nominal[L1 Group],tbl_Data[[#This Row],[Account Match]])</f>
        <v>Expenditure</v>
      </c>
      <c r="S109" s="49" t="str">
        <f>INDEX(tbl_Nominal[L2 Group],tbl_Data[[#This Row],[Account Match]])</f>
        <v>Cost of Sales</v>
      </c>
      <c r="T109" s="50">
        <f>IF(tbl_Data[[#This Row],[Sign]]="Positive", tbl_Data[[#This Row],[Group Value ]],tbl_Data[[#This Row],[Group Value ]] * -1)</f>
        <v>-300</v>
      </c>
    </row>
    <row r="110" spans="1:20">
      <c r="A110" s="15" t="s">
        <v>126</v>
      </c>
      <c r="B110" s="15" t="s">
        <v>179</v>
      </c>
      <c r="C110" s="15" t="s">
        <v>180</v>
      </c>
      <c r="D110" s="15" t="s">
        <v>26</v>
      </c>
      <c r="E110" s="15" t="s">
        <v>27</v>
      </c>
      <c r="F110" s="15" t="s">
        <v>44</v>
      </c>
      <c r="G110" s="15" t="s">
        <v>181</v>
      </c>
      <c r="H110" s="15" t="s">
        <v>132</v>
      </c>
      <c r="I110" s="15" t="s">
        <v>134</v>
      </c>
      <c r="J110" s="15" t="s">
        <v>110</v>
      </c>
      <c r="K110" s="15" t="s">
        <v>15</v>
      </c>
      <c r="L110" s="15" t="s">
        <v>25</v>
      </c>
      <c r="M110" s="15">
        <v>300</v>
      </c>
      <c r="N110" s="15" t="s">
        <v>25</v>
      </c>
      <c r="O110" s="15">
        <v>300</v>
      </c>
      <c r="P110" s="51">
        <f>IFERROR(MATCH(tbl_Data[[#This Row],[Account ]],tbl_Nominal[Account],0),"NOT FOUND")</f>
        <v>14</v>
      </c>
      <c r="Q110" s="49" t="str">
        <f>INDEX(tbl_Nominal[Sign],tbl_Data[[#This Row],[Account Match]])</f>
        <v>Negative</v>
      </c>
      <c r="R110" s="49" t="str">
        <f>INDEX(tbl_Nominal[L1 Group],tbl_Data[[#This Row],[Account Match]])</f>
        <v>Expenditure</v>
      </c>
      <c r="S110" s="49" t="str">
        <f>INDEX(tbl_Nominal[L2 Group],tbl_Data[[#This Row],[Account Match]])</f>
        <v>Cost of Sales</v>
      </c>
      <c r="T110" s="50">
        <f>IF(tbl_Data[[#This Row],[Sign]]="Positive", tbl_Data[[#This Row],[Group Value ]],tbl_Data[[#This Row],[Group Value ]] * -1)</f>
        <v>-300</v>
      </c>
    </row>
    <row r="111" spans="1:20">
      <c r="A111" s="15" t="s">
        <v>126</v>
      </c>
      <c r="B111" s="15" t="s">
        <v>179</v>
      </c>
      <c r="C111" s="15" t="s">
        <v>180</v>
      </c>
      <c r="D111" s="15" t="s">
        <v>26</v>
      </c>
      <c r="E111" s="15" t="s">
        <v>27</v>
      </c>
      <c r="F111" s="15" t="s">
        <v>44</v>
      </c>
      <c r="G111" s="15" t="s">
        <v>181</v>
      </c>
      <c r="H111" s="15" t="s">
        <v>132</v>
      </c>
      <c r="I111" s="15" t="s">
        <v>145</v>
      </c>
      <c r="J111" s="15" t="s">
        <v>110</v>
      </c>
      <c r="K111" s="15" t="s">
        <v>15</v>
      </c>
      <c r="L111" s="15" t="s">
        <v>25</v>
      </c>
      <c r="M111" s="15">
        <v>300</v>
      </c>
      <c r="N111" s="15" t="s">
        <v>25</v>
      </c>
      <c r="O111" s="15">
        <v>300</v>
      </c>
      <c r="P111" s="51">
        <f>IFERROR(MATCH(tbl_Data[[#This Row],[Account ]],tbl_Nominal[Account],0),"NOT FOUND")</f>
        <v>14</v>
      </c>
      <c r="Q111" s="49" t="str">
        <f>INDEX(tbl_Nominal[Sign],tbl_Data[[#This Row],[Account Match]])</f>
        <v>Negative</v>
      </c>
      <c r="R111" s="49" t="str">
        <f>INDEX(tbl_Nominal[L1 Group],tbl_Data[[#This Row],[Account Match]])</f>
        <v>Expenditure</v>
      </c>
      <c r="S111" s="49" t="str">
        <f>INDEX(tbl_Nominal[L2 Group],tbl_Data[[#This Row],[Account Match]])</f>
        <v>Cost of Sales</v>
      </c>
      <c r="T111" s="50">
        <f>IF(tbl_Data[[#This Row],[Sign]]="Positive", tbl_Data[[#This Row],[Group Value ]],tbl_Data[[#This Row],[Group Value ]] * -1)</f>
        <v>-300</v>
      </c>
    </row>
    <row r="112" spans="1:20">
      <c r="A112" s="15" t="s">
        <v>126</v>
      </c>
      <c r="B112" s="15" t="s">
        <v>179</v>
      </c>
      <c r="C112" s="15" t="s">
        <v>180</v>
      </c>
      <c r="D112" s="15" t="s">
        <v>26</v>
      </c>
      <c r="E112" s="15" t="s">
        <v>27</v>
      </c>
      <c r="F112" s="15" t="s">
        <v>44</v>
      </c>
      <c r="G112" s="15" t="s">
        <v>181</v>
      </c>
      <c r="H112" s="15" t="s">
        <v>132</v>
      </c>
      <c r="I112" s="15" t="s">
        <v>135</v>
      </c>
      <c r="J112" s="15" t="s">
        <v>110</v>
      </c>
      <c r="K112" s="15" t="s">
        <v>15</v>
      </c>
      <c r="L112" s="15" t="s">
        <v>25</v>
      </c>
      <c r="M112" s="15">
        <v>300</v>
      </c>
      <c r="N112" s="15" t="s">
        <v>25</v>
      </c>
      <c r="O112" s="15">
        <v>300</v>
      </c>
      <c r="P112" s="51">
        <f>IFERROR(MATCH(tbl_Data[[#This Row],[Account ]],tbl_Nominal[Account],0),"NOT FOUND")</f>
        <v>14</v>
      </c>
      <c r="Q112" s="49" t="str">
        <f>INDEX(tbl_Nominal[Sign],tbl_Data[[#This Row],[Account Match]])</f>
        <v>Negative</v>
      </c>
      <c r="R112" s="49" t="str">
        <f>INDEX(tbl_Nominal[L1 Group],tbl_Data[[#This Row],[Account Match]])</f>
        <v>Expenditure</v>
      </c>
      <c r="S112" s="49" t="str">
        <f>INDEX(tbl_Nominal[L2 Group],tbl_Data[[#This Row],[Account Match]])</f>
        <v>Cost of Sales</v>
      </c>
      <c r="T112" s="50">
        <f>IF(tbl_Data[[#This Row],[Sign]]="Positive", tbl_Data[[#This Row],[Group Value ]],tbl_Data[[#This Row],[Group Value ]] * -1)</f>
        <v>-300</v>
      </c>
    </row>
    <row r="113" spans="1:20">
      <c r="A113" s="15" t="s">
        <v>126</v>
      </c>
      <c r="B113" s="15" t="s">
        <v>179</v>
      </c>
      <c r="C113" s="15" t="s">
        <v>180</v>
      </c>
      <c r="D113" s="15" t="s">
        <v>26</v>
      </c>
      <c r="E113" s="15" t="s">
        <v>27</v>
      </c>
      <c r="F113" s="15" t="s">
        <v>44</v>
      </c>
      <c r="G113" s="15" t="s">
        <v>181</v>
      </c>
      <c r="H113" s="15" t="s">
        <v>132</v>
      </c>
      <c r="I113" s="15" t="s">
        <v>146</v>
      </c>
      <c r="J113" s="15" t="s">
        <v>110</v>
      </c>
      <c r="K113" s="15" t="s">
        <v>15</v>
      </c>
      <c r="L113" s="15" t="s">
        <v>25</v>
      </c>
      <c r="M113" s="15">
        <v>300</v>
      </c>
      <c r="N113" s="15" t="s">
        <v>25</v>
      </c>
      <c r="O113" s="15">
        <v>300</v>
      </c>
      <c r="P113" s="51">
        <f>IFERROR(MATCH(tbl_Data[[#This Row],[Account ]],tbl_Nominal[Account],0),"NOT FOUND")</f>
        <v>14</v>
      </c>
      <c r="Q113" s="49" t="str">
        <f>INDEX(tbl_Nominal[Sign],tbl_Data[[#This Row],[Account Match]])</f>
        <v>Negative</v>
      </c>
      <c r="R113" s="49" t="str">
        <f>INDEX(tbl_Nominal[L1 Group],tbl_Data[[#This Row],[Account Match]])</f>
        <v>Expenditure</v>
      </c>
      <c r="S113" s="49" t="str">
        <f>INDEX(tbl_Nominal[L2 Group],tbl_Data[[#This Row],[Account Match]])</f>
        <v>Cost of Sales</v>
      </c>
      <c r="T113" s="50">
        <f>IF(tbl_Data[[#This Row],[Sign]]="Positive", tbl_Data[[#This Row],[Group Value ]],tbl_Data[[#This Row],[Group Value ]] * -1)</f>
        <v>-300</v>
      </c>
    </row>
    <row r="114" spans="1:20">
      <c r="A114" s="15" t="s">
        <v>126</v>
      </c>
      <c r="B114" s="15" t="s">
        <v>179</v>
      </c>
      <c r="C114" s="15" t="s">
        <v>180</v>
      </c>
      <c r="D114" s="15" t="s">
        <v>26</v>
      </c>
      <c r="E114" s="15" t="s">
        <v>27</v>
      </c>
      <c r="F114" s="15" t="s">
        <v>44</v>
      </c>
      <c r="G114" s="15" t="s">
        <v>181</v>
      </c>
      <c r="H114" s="15" t="s">
        <v>42</v>
      </c>
      <c r="I114" s="15" t="s">
        <v>42</v>
      </c>
      <c r="J114" s="15" t="s">
        <v>110</v>
      </c>
      <c r="K114" s="15" t="s">
        <v>15</v>
      </c>
      <c r="L114" s="15" t="s">
        <v>25</v>
      </c>
      <c r="M114" s="15">
        <v>0</v>
      </c>
      <c r="N114" s="15" t="s">
        <v>25</v>
      </c>
      <c r="O114" s="15">
        <v>0</v>
      </c>
      <c r="P114" s="51">
        <f>IFERROR(MATCH(tbl_Data[[#This Row],[Account ]],tbl_Nominal[Account],0),"NOT FOUND")</f>
        <v>14</v>
      </c>
      <c r="Q114" s="49" t="str">
        <f>INDEX(tbl_Nominal[Sign],tbl_Data[[#This Row],[Account Match]])</f>
        <v>Negative</v>
      </c>
      <c r="R114" s="49" t="str">
        <f>INDEX(tbl_Nominal[L1 Group],tbl_Data[[#This Row],[Account Match]])</f>
        <v>Expenditure</v>
      </c>
      <c r="S114" s="49" t="str">
        <f>INDEX(tbl_Nominal[L2 Group],tbl_Data[[#This Row],[Account Match]])</f>
        <v>Cost of Sales</v>
      </c>
      <c r="T114" s="50">
        <f>IF(tbl_Data[[#This Row],[Sign]]="Positive", tbl_Data[[#This Row],[Group Value ]],tbl_Data[[#This Row],[Group Value ]] * -1)</f>
        <v>0</v>
      </c>
    </row>
    <row r="115" spans="1:20">
      <c r="A115" s="15" t="s">
        <v>126</v>
      </c>
      <c r="B115" s="15" t="s">
        <v>182</v>
      </c>
      <c r="C115" s="15" t="s">
        <v>183</v>
      </c>
      <c r="D115" s="15" t="s">
        <v>28</v>
      </c>
      <c r="E115" s="15" t="s">
        <v>27</v>
      </c>
      <c r="F115" s="15" t="s">
        <v>107</v>
      </c>
      <c r="G115" s="15" t="s">
        <v>184</v>
      </c>
      <c r="H115" s="15" t="s">
        <v>132</v>
      </c>
      <c r="I115" s="15" t="s">
        <v>133</v>
      </c>
      <c r="J115" s="15" t="s">
        <v>110</v>
      </c>
      <c r="K115" s="15" t="s">
        <v>15</v>
      </c>
      <c r="L115" s="15" t="s">
        <v>25</v>
      </c>
      <c r="M115" s="15">
        <v>0</v>
      </c>
      <c r="N115" s="15" t="s">
        <v>25</v>
      </c>
      <c r="O115" s="15">
        <v>0</v>
      </c>
      <c r="P115" s="51">
        <f>IFERROR(MATCH(tbl_Data[[#This Row],[Account ]],tbl_Nominal[Account],0),"NOT FOUND")</f>
        <v>20</v>
      </c>
      <c r="Q115" s="49" t="str">
        <f>INDEX(tbl_Nominal[Sign],tbl_Data[[#This Row],[Account Match]])</f>
        <v>Negative</v>
      </c>
      <c r="R115" s="49" t="str">
        <f>INDEX(tbl_Nominal[L1 Group],tbl_Data[[#This Row],[Account Match]])</f>
        <v>Expenditure</v>
      </c>
      <c r="S115" s="49" t="str">
        <f>INDEX(tbl_Nominal[L2 Group],tbl_Data[[#This Row],[Account Match]])</f>
        <v>Overheads</v>
      </c>
      <c r="T115" s="50">
        <f>IF(tbl_Data[[#This Row],[Sign]]="Positive", tbl_Data[[#This Row],[Group Value ]],tbl_Data[[#This Row],[Group Value ]] * -1)</f>
        <v>0</v>
      </c>
    </row>
    <row r="116" spans="1:20">
      <c r="A116" s="15" t="s">
        <v>126</v>
      </c>
      <c r="B116" s="15" t="s">
        <v>182</v>
      </c>
      <c r="C116" s="15" t="s">
        <v>183</v>
      </c>
      <c r="D116" s="15" t="s">
        <v>28</v>
      </c>
      <c r="E116" s="15" t="s">
        <v>27</v>
      </c>
      <c r="F116" s="15" t="s">
        <v>107</v>
      </c>
      <c r="G116" s="15" t="s">
        <v>184</v>
      </c>
      <c r="H116" s="15" t="s">
        <v>132</v>
      </c>
      <c r="I116" s="15" t="s">
        <v>134</v>
      </c>
      <c r="J116" s="15" t="s">
        <v>110</v>
      </c>
      <c r="K116" s="15" t="s">
        <v>15</v>
      </c>
      <c r="L116" s="15" t="s">
        <v>25</v>
      </c>
      <c r="M116" s="15">
        <v>0</v>
      </c>
      <c r="N116" s="15" t="s">
        <v>25</v>
      </c>
      <c r="O116" s="15">
        <v>0</v>
      </c>
      <c r="P116" s="51">
        <f>IFERROR(MATCH(tbl_Data[[#This Row],[Account ]],tbl_Nominal[Account],0),"NOT FOUND")</f>
        <v>20</v>
      </c>
      <c r="Q116" s="49" t="str">
        <f>INDEX(tbl_Nominal[Sign],tbl_Data[[#This Row],[Account Match]])</f>
        <v>Negative</v>
      </c>
      <c r="R116" s="49" t="str">
        <f>INDEX(tbl_Nominal[L1 Group],tbl_Data[[#This Row],[Account Match]])</f>
        <v>Expenditure</v>
      </c>
      <c r="S116" s="49" t="str">
        <f>INDEX(tbl_Nominal[L2 Group],tbl_Data[[#This Row],[Account Match]])</f>
        <v>Overheads</v>
      </c>
      <c r="T116" s="50">
        <f>IF(tbl_Data[[#This Row],[Sign]]="Positive", tbl_Data[[#This Row],[Group Value ]],tbl_Data[[#This Row],[Group Value ]] * -1)</f>
        <v>0</v>
      </c>
    </row>
    <row r="117" spans="1:20">
      <c r="A117" s="15" t="s">
        <v>126</v>
      </c>
      <c r="B117" s="15" t="s">
        <v>182</v>
      </c>
      <c r="C117" s="15" t="s">
        <v>183</v>
      </c>
      <c r="D117" s="15" t="s">
        <v>28</v>
      </c>
      <c r="E117" s="15" t="s">
        <v>27</v>
      </c>
      <c r="F117" s="15" t="s">
        <v>107</v>
      </c>
      <c r="G117" s="15" t="s">
        <v>184</v>
      </c>
      <c r="H117" s="15" t="s">
        <v>132</v>
      </c>
      <c r="I117" s="15" t="s">
        <v>145</v>
      </c>
      <c r="J117" s="15" t="s">
        <v>110</v>
      </c>
      <c r="K117" s="15" t="s">
        <v>15</v>
      </c>
      <c r="L117" s="15" t="s">
        <v>25</v>
      </c>
      <c r="M117" s="15">
        <v>0</v>
      </c>
      <c r="N117" s="15" t="s">
        <v>25</v>
      </c>
      <c r="O117" s="15">
        <v>0</v>
      </c>
      <c r="P117" s="51">
        <f>IFERROR(MATCH(tbl_Data[[#This Row],[Account ]],tbl_Nominal[Account],0),"NOT FOUND")</f>
        <v>20</v>
      </c>
      <c r="Q117" s="49" t="str">
        <f>INDEX(tbl_Nominal[Sign],tbl_Data[[#This Row],[Account Match]])</f>
        <v>Negative</v>
      </c>
      <c r="R117" s="49" t="str">
        <f>INDEX(tbl_Nominal[L1 Group],tbl_Data[[#This Row],[Account Match]])</f>
        <v>Expenditure</v>
      </c>
      <c r="S117" s="49" t="str">
        <f>INDEX(tbl_Nominal[L2 Group],tbl_Data[[#This Row],[Account Match]])</f>
        <v>Overheads</v>
      </c>
      <c r="T117" s="50">
        <f>IF(tbl_Data[[#This Row],[Sign]]="Positive", tbl_Data[[#This Row],[Group Value ]],tbl_Data[[#This Row],[Group Value ]] * -1)</f>
        <v>0</v>
      </c>
    </row>
    <row r="118" spans="1:20">
      <c r="A118" s="15" t="s">
        <v>126</v>
      </c>
      <c r="B118" s="15" t="s">
        <v>182</v>
      </c>
      <c r="C118" s="15" t="s">
        <v>183</v>
      </c>
      <c r="D118" s="15" t="s">
        <v>28</v>
      </c>
      <c r="E118" s="15" t="s">
        <v>27</v>
      </c>
      <c r="F118" s="15" t="s">
        <v>107</v>
      </c>
      <c r="G118" s="15" t="s">
        <v>184</v>
      </c>
      <c r="H118" s="15" t="s">
        <v>132</v>
      </c>
      <c r="I118" s="15" t="s">
        <v>135</v>
      </c>
      <c r="J118" s="15" t="s">
        <v>110</v>
      </c>
      <c r="K118" s="15" t="s">
        <v>15</v>
      </c>
      <c r="L118" s="15" t="s">
        <v>25</v>
      </c>
      <c r="M118" s="15">
        <v>0</v>
      </c>
      <c r="N118" s="15" t="s">
        <v>25</v>
      </c>
      <c r="O118" s="15">
        <v>0</v>
      </c>
      <c r="P118" s="51">
        <f>IFERROR(MATCH(tbl_Data[[#This Row],[Account ]],tbl_Nominal[Account],0),"NOT FOUND")</f>
        <v>20</v>
      </c>
      <c r="Q118" s="49" t="str">
        <f>INDEX(tbl_Nominal[Sign],tbl_Data[[#This Row],[Account Match]])</f>
        <v>Negative</v>
      </c>
      <c r="R118" s="49" t="str">
        <f>INDEX(tbl_Nominal[L1 Group],tbl_Data[[#This Row],[Account Match]])</f>
        <v>Expenditure</v>
      </c>
      <c r="S118" s="49" t="str">
        <f>INDEX(tbl_Nominal[L2 Group],tbl_Data[[#This Row],[Account Match]])</f>
        <v>Overheads</v>
      </c>
      <c r="T118" s="50">
        <f>IF(tbl_Data[[#This Row],[Sign]]="Positive", tbl_Data[[#This Row],[Group Value ]],tbl_Data[[#This Row],[Group Value ]] * -1)</f>
        <v>0</v>
      </c>
    </row>
    <row r="119" spans="1:20">
      <c r="A119" s="15" t="s">
        <v>126</v>
      </c>
      <c r="B119" s="15" t="s">
        <v>182</v>
      </c>
      <c r="C119" s="15" t="s">
        <v>183</v>
      </c>
      <c r="D119" s="15" t="s">
        <v>28</v>
      </c>
      <c r="E119" s="15" t="s">
        <v>27</v>
      </c>
      <c r="F119" s="15" t="s">
        <v>107</v>
      </c>
      <c r="G119" s="15" t="s">
        <v>184</v>
      </c>
      <c r="H119" s="15" t="s">
        <v>132</v>
      </c>
      <c r="I119" s="15" t="s">
        <v>146</v>
      </c>
      <c r="J119" s="15" t="s">
        <v>110</v>
      </c>
      <c r="K119" s="15" t="s">
        <v>15</v>
      </c>
      <c r="L119" s="15" t="s">
        <v>25</v>
      </c>
      <c r="M119" s="15">
        <v>0</v>
      </c>
      <c r="N119" s="15" t="s">
        <v>25</v>
      </c>
      <c r="O119" s="15">
        <v>0</v>
      </c>
      <c r="P119" s="51">
        <f>IFERROR(MATCH(tbl_Data[[#This Row],[Account ]],tbl_Nominal[Account],0),"NOT FOUND")</f>
        <v>20</v>
      </c>
      <c r="Q119" s="49" t="str">
        <f>INDEX(tbl_Nominal[Sign],tbl_Data[[#This Row],[Account Match]])</f>
        <v>Negative</v>
      </c>
      <c r="R119" s="49" t="str">
        <f>INDEX(tbl_Nominal[L1 Group],tbl_Data[[#This Row],[Account Match]])</f>
        <v>Expenditure</v>
      </c>
      <c r="S119" s="49" t="str">
        <f>INDEX(tbl_Nominal[L2 Group],tbl_Data[[#This Row],[Account Match]])</f>
        <v>Overheads</v>
      </c>
      <c r="T119" s="50">
        <f>IF(tbl_Data[[#This Row],[Sign]]="Positive", tbl_Data[[#This Row],[Group Value ]],tbl_Data[[#This Row],[Group Value ]] * -1)</f>
        <v>0</v>
      </c>
    </row>
    <row r="120" spans="1:20">
      <c r="A120" s="15" t="s">
        <v>126</v>
      </c>
      <c r="B120" s="15" t="s">
        <v>182</v>
      </c>
      <c r="C120" s="15" t="s">
        <v>183</v>
      </c>
      <c r="D120" s="15" t="s">
        <v>28</v>
      </c>
      <c r="E120" s="15" t="s">
        <v>27</v>
      </c>
      <c r="F120" s="15" t="s">
        <v>107</v>
      </c>
      <c r="G120" s="15" t="s">
        <v>184</v>
      </c>
      <c r="H120" s="15" t="s">
        <v>42</v>
      </c>
      <c r="I120" s="15" t="s">
        <v>42</v>
      </c>
      <c r="J120" s="15" t="s">
        <v>110</v>
      </c>
      <c r="K120" s="15" t="s">
        <v>15</v>
      </c>
      <c r="L120" s="15" t="s">
        <v>25</v>
      </c>
      <c r="M120" s="15">
        <v>166.67</v>
      </c>
      <c r="N120" s="15" t="s">
        <v>25</v>
      </c>
      <c r="O120" s="15">
        <v>166.67</v>
      </c>
      <c r="P120" s="51">
        <f>IFERROR(MATCH(tbl_Data[[#This Row],[Account ]],tbl_Nominal[Account],0),"NOT FOUND")</f>
        <v>20</v>
      </c>
      <c r="Q120" s="49" t="str">
        <f>INDEX(tbl_Nominal[Sign],tbl_Data[[#This Row],[Account Match]])</f>
        <v>Negative</v>
      </c>
      <c r="R120" s="49" t="str">
        <f>INDEX(tbl_Nominal[L1 Group],tbl_Data[[#This Row],[Account Match]])</f>
        <v>Expenditure</v>
      </c>
      <c r="S120" s="49" t="str">
        <f>INDEX(tbl_Nominal[L2 Group],tbl_Data[[#This Row],[Account Match]])</f>
        <v>Overheads</v>
      </c>
      <c r="T120" s="50">
        <f>IF(tbl_Data[[#This Row],[Sign]]="Positive", tbl_Data[[#This Row],[Group Value ]],tbl_Data[[#This Row],[Group Value ]] * -1)</f>
        <v>-166.67</v>
      </c>
    </row>
    <row r="121" spans="1:20">
      <c r="A121" s="15" t="s">
        <v>126</v>
      </c>
      <c r="B121" s="15" t="s">
        <v>185</v>
      </c>
      <c r="C121" s="15" t="s">
        <v>186</v>
      </c>
      <c r="D121" s="15" t="s">
        <v>28</v>
      </c>
      <c r="E121" s="15" t="s">
        <v>27</v>
      </c>
      <c r="F121" s="15" t="s">
        <v>44</v>
      </c>
      <c r="G121" s="15" t="s">
        <v>187</v>
      </c>
      <c r="H121" s="15" t="s">
        <v>132</v>
      </c>
      <c r="I121" s="15" t="s">
        <v>133</v>
      </c>
      <c r="J121" s="15" t="s">
        <v>110</v>
      </c>
      <c r="K121" s="15" t="s">
        <v>15</v>
      </c>
      <c r="L121" s="15" t="s">
        <v>25</v>
      </c>
      <c r="M121" s="15">
        <v>0</v>
      </c>
      <c r="N121" s="15" t="s">
        <v>25</v>
      </c>
      <c r="O121" s="15">
        <v>0</v>
      </c>
      <c r="P121" s="51">
        <f>IFERROR(MATCH(tbl_Data[[#This Row],[Account ]],tbl_Nominal[Account],0),"NOT FOUND")</f>
        <v>21</v>
      </c>
      <c r="Q121" s="49" t="str">
        <f>INDEX(tbl_Nominal[Sign],tbl_Data[[#This Row],[Account Match]])</f>
        <v>Negative</v>
      </c>
      <c r="R121" s="49" t="str">
        <f>INDEX(tbl_Nominal[L1 Group],tbl_Data[[#This Row],[Account Match]])</f>
        <v>Expenditure</v>
      </c>
      <c r="S121" s="49" t="str">
        <f>INDEX(tbl_Nominal[L2 Group],tbl_Data[[#This Row],[Account Match]])</f>
        <v>Overheads</v>
      </c>
      <c r="T121" s="50">
        <f>IF(tbl_Data[[#This Row],[Sign]]="Positive", tbl_Data[[#This Row],[Group Value ]],tbl_Data[[#This Row],[Group Value ]] * -1)</f>
        <v>0</v>
      </c>
    </row>
    <row r="122" spans="1:20">
      <c r="A122" s="15" t="s">
        <v>126</v>
      </c>
      <c r="B122" s="15" t="s">
        <v>185</v>
      </c>
      <c r="C122" s="15" t="s">
        <v>186</v>
      </c>
      <c r="D122" s="15" t="s">
        <v>28</v>
      </c>
      <c r="E122" s="15" t="s">
        <v>27</v>
      </c>
      <c r="F122" s="15" t="s">
        <v>44</v>
      </c>
      <c r="G122" s="15" t="s">
        <v>187</v>
      </c>
      <c r="H122" s="15" t="s">
        <v>132</v>
      </c>
      <c r="I122" s="15" t="s">
        <v>134</v>
      </c>
      <c r="J122" s="15" t="s">
        <v>110</v>
      </c>
      <c r="K122" s="15" t="s">
        <v>15</v>
      </c>
      <c r="L122" s="15" t="s">
        <v>25</v>
      </c>
      <c r="M122" s="15">
        <v>0</v>
      </c>
      <c r="N122" s="15" t="s">
        <v>25</v>
      </c>
      <c r="O122" s="15">
        <v>0</v>
      </c>
      <c r="P122" s="51">
        <f>IFERROR(MATCH(tbl_Data[[#This Row],[Account ]],tbl_Nominal[Account],0),"NOT FOUND")</f>
        <v>21</v>
      </c>
      <c r="Q122" s="49" t="str">
        <f>INDEX(tbl_Nominal[Sign],tbl_Data[[#This Row],[Account Match]])</f>
        <v>Negative</v>
      </c>
      <c r="R122" s="49" t="str">
        <f>INDEX(tbl_Nominal[L1 Group],tbl_Data[[#This Row],[Account Match]])</f>
        <v>Expenditure</v>
      </c>
      <c r="S122" s="49" t="str">
        <f>INDEX(tbl_Nominal[L2 Group],tbl_Data[[#This Row],[Account Match]])</f>
        <v>Overheads</v>
      </c>
      <c r="T122" s="50">
        <f>IF(tbl_Data[[#This Row],[Sign]]="Positive", tbl_Data[[#This Row],[Group Value ]],tbl_Data[[#This Row],[Group Value ]] * -1)</f>
        <v>0</v>
      </c>
    </row>
    <row r="123" spans="1:20">
      <c r="A123" s="15" t="s">
        <v>126</v>
      </c>
      <c r="B123" s="15" t="s">
        <v>185</v>
      </c>
      <c r="C123" s="15" t="s">
        <v>186</v>
      </c>
      <c r="D123" s="15" t="s">
        <v>28</v>
      </c>
      <c r="E123" s="15" t="s">
        <v>27</v>
      </c>
      <c r="F123" s="15" t="s">
        <v>44</v>
      </c>
      <c r="G123" s="15" t="s">
        <v>187</v>
      </c>
      <c r="H123" s="15" t="s">
        <v>132</v>
      </c>
      <c r="I123" s="15" t="s">
        <v>145</v>
      </c>
      <c r="J123" s="15" t="s">
        <v>110</v>
      </c>
      <c r="K123" s="15" t="s">
        <v>15</v>
      </c>
      <c r="L123" s="15" t="s">
        <v>25</v>
      </c>
      <c r="M123" s="15">
        <v>0</v>
      </c>
      <c r="N123" s="15" t="s">
        <v>25</v>
      </c>
      <c r="O123" s="15">
        <v>0</v>
      </c>
      <c r="P123" s="51">
        <f>IFERROR(MATCH(tbl_Data[[#This Row],[Account ]],tbl_Nominal[Account],0),"NOT FOUND")</f>
        <v>21</v>
      </c>
      <c r="Q123" s="49" t="str">
        <f>INDEX(tbl_Nominal[Sign],tbl_Data[[#This Row],[Account Match]])</f>
        <v>Negative</v>
      </c>
      <c r="R123" s="49" t="str">
        <f>INDEX(tbl_Nominal[L1 Group],tbl_Data[[#This Row],[Account Match]])</f>
        <v>Expenditure</v>
      </c>
      <c r="S123" s="49" t="str">
        <f>INDEX(tbl_Nominal[L2 Group],tbl_Data[[#This Row],[Account Match]])</f>
        <v>Overheads</v>
      </c>
      <c r="T123" s="50">
        <f>IF(tbl_Data[[#This Row],[Sign]]="Positive", tbl_Data[[#This Row],[Group Value ]],tbl_Data[[#This Row],[Group Value ]] * -1)</f>
        <v>0</v>
      </c>
    </row>
    <row r="124" spans="1:20">
      <c r="A124" s="15" t="s">
        <v>126</v>
      </c>
      <c r="B124" s="15" t="s">
        <v>185</v>
      </c>
      <c r="C124" s="15" t="s">
        <v>186</v>
      </c>
      <c r="D124" s="15" t="s">
        <v>28</v>
      </c>
      <c r="E124" s="15" t="s">
        <v>27</v>
      </c>
      <c r="F124" s="15" t="s">
        <v>44</v>
      </c>
      <c r="G124" s="15" t="s">
        <v>187</v>
      </c>
      <c r="H124" s="15" t="s">
        <v>132</v>
      </c>
      <c r="I124" s="15" t="s">
        <v>135</v>
      </c>
      <c r="J124" s="15" t="s">
        <v>110</v>
      </c>
      <c r="K124" s="15" t="s">
        <v>15</v>
      </c>
      <c r="L124" s="15" t="s">
        <v>25</v>
      </c>
      <c r="M124" s="15">
        <v>0</v>
      </c>
      <c r="N124" s="15" t="s">
        <v>25</v>
      </c>
      <c r="O124" s="15">
        <v>0</v>
      </c>
      <c r="P124" s="51">
        <f>IFERROR(MATCH(tbl_Data[[#This Row],[Account ]],tbl_Nominal[Account],0),"NOT FOUND")</f>
        <v>21</v>
      </c>
      <c r="Q124" s="49" t="str">
        <f>INDEX(tbl_Nominal[Sign],tbl_Data[[#This Row],[Account Match]])</f>
        <v>Negative</v>
      </c>
      <c r="R124" s="49" t="str">
        <f>INDEX(tbl_Nominal[L1 Group],tbl_Data[[#This Row],[Account Match]])</f>
        <v>Expenditure</v>
      </c>
      <c r="S124" s="49" t="str">
        <f>INDEX(tbl_Nominal[L2 Group],tbl_Data[[#This Row],[Account Match]])</f>
        <v>Overheads</v>
      </c>
      <c r="T124" s="50">
        <f>IF(tbl_Data[[#This Row],[Sign]]="Positive", tbl_Data[[#This Row],[Group Value ]],tbl_Data[[#This Row],[Group Value ]] * -1)</f>
        <v>0</v>
      </c>
    </row>
    <row r="125" spans="1:20">
      <c r="A125" s="15" t="s">
        <v>126</v>
      </c>
      <c r="B125" s="15" t="s">
        <v>185</v>
      </c>
      <c r="C125" s="15" t="s">
        <v>186</v>
      </c>
      <c r="D125" s="15" t="s">
        <v>28</v>
      </c>
      <c r="E125" s="15" t="s">
        <v>27</v>
      </c>
      <c r="F125" s="15" t="s">
        <v>44</v>
      </c>
      <c r="G125" s="15" t="s">
        <v>187</v>
      </c>
      <c r="H125" s="15" t="s">
        <v>132</v>
      </c>
      <c r="I125" s="15" t="s">
        <v>146</v>
      </c>
      <c r="J125" s="15" t="s">
        <v>110</v>
      </c>
      <c r="K125" s="15" t="s">
        <v>15</v>
      </c>
      <c r="L125" s="15" t="s">
        <v>25</v>
      </c>
      <c r="M125" s="15">
        <v>0</v>
      </c>
      <c r="N125" s="15" t="s">
        <v>25</v>
      </c>
      <c r="O125" s="15">
        <v>0</v>
      </c>
      <c r="P125" s="51">
        <f>IFERROR(MATCH(tbl_Data[[#This Row],[Account ]],tbl_Nominal[Account],0),"NOT FOUND")</f>
        <v>21</v>
      </c>
      <c r="Q125" s="49" t="str">
        <f>INDEX(tbl_Nominal[Sign],tbl_Data[[#This Row],[Account Match]])</f>
        <v>Negative</v>
      </c>
      <c r="R125" s="49" t="str">
        <f>INDEX(tbl_Nominal[L1 Group],tbl_Data[[#This Row],[Account Match]])</f>
        <v>Expenditure</v>
      </c>
      <c r="S125" s="49" t="str">
        <f>INDEX(tbl_Nominal[L2 Group],tbl_Data[[#This Row],[Account Match]])</f>
        <v>Overheads</v>
      </c>
      <c r="T125" s="50">
        <f>IF(tbl_Data[[#This Row],[Sign]]="Positive", tbl_Data[[#This Row],[Group Value ]],tbl_Data[[#This Row],[Group Value ]] * -1)</f>
        <v>0</v>
      </c>
    </row>
    <row r="126" spans="1:20">
      <c r="A126" s="15" t="s">
        <v>126</v>
      </c>
      <c r="B126" s="15" t="s">
        <v>185</v>
      </c>
      <c r="C126" s="15" t="s">
        <v>186</v>
      </c>
      <c r="D126" s="15" t="s">
        <v>28</v>
      </c>
      <c r="E126" s="15" t="s">
        <v>27</v>
      </c>
      <c r="F126" s="15" t="s">
        <v>44</v>
      </c>
      <c r="G126" s="15" t="s">
        <v>187</v>
      </c>
      <c r="H126" s="15" t="s">
        <v>42</v>
      </c>
      <c r="I126" s="15" t="s">
        <v>42</v>
      </c>
      <c r="J126" s="15" t="s">
        <v>110</v>
      </c>
      <c r="K126" s="15" t="s">
        <v>15</v>
      </c>
      <c r="L126" s="15" t="s">
        <v>25</v>
      </c>
      <c r="M126" s="15">
        <v>125</v>
      </c>
      <c r="N126" s="15" t="s">
        <v>25</v>
      </c>
      <c r="O126" s="15">
        <v>125</v>
      </c>
      <c r="P126" s="51">
        <f>IFERROR(MATCH(tbl_Data[[#This Row],[Account ]],tbl_Nominal[Account],0),"NOT FOUND")</f>
        <v>21</v>
      </c>
      <c r="Q126" s="49" t="str">
        <f>INDEX(tbl_Nominal[Sign],tbl_Data[[#This Row],[Account Match]])</f>
        <v>Negative</v>
      </c>
      <c r="R126" s="49" t="str">
        <f>INDEX(tbl_Nominal[L1 Group],tbl_Data[[#This Row],[Account Match]])</f>
        <v>Expenditure</v>
      </c>
      <c r="S126" s="49" t="str">
        <f>INDEX(tbl_Nominal[L2 Group],tbl_Data[[#This Row],[Account Match]])</f>
        <v>Overheads</v>
      </c>
      <c r="T126" s="50">
        <f>IF(tbl_Data[[#This Row],[Sign]]="Positive", tbl_Data[[#This Row],[Group Value ]],tbl_Data[[#This Row],[Group Value ]] * -1)</f>
        <v>-125</v>
      </c>
    </row>
    <row r="127" spans="1:20">
      <c r="A127" s="15" t="s">
        <v>126</v>
      </c>
      <c r="B127" s="15" t="s">
        <v>188</v>
      </c>
      <c r="C127" s="15" t="s">
        <v>189</v>
      </c>
      <c r="D127" s="15" t="s">
        <v>28</v>
      </c>
      <c r="E127" s="15" t="s">
        <v>190</v>
      </c>
      <c r="F127" s="15" t="s">
        <v>191</v>
      </c>
      <c r="G127" s="15" t="s">
        <v>192</v>
      </c>
      <c r="H127" s="15" t="s">
        <v>132</v>
      </c>
      <c r="I127" s="15" t="s">
        <v>133</v>
      </c>
      <c r="J127" s="15" t="s">
        <v>110</v>
      </c>
      <c r="K127" s="15" t="s">
        <v>15</v>
      </c>
      <c r="L127" s="15" t="s">
        <v>25</v>
      </c>
      <c r="M127" s="15">
        <v>0</v>
      </c>
      <c r="N127" s="15" t="s">
        <v>25</v>
      </c>
      <c r="O127" s="15">
        <v>0</v>
      </c>
      <c r="P127" s="51">
        <f>IFERROR(MATCH(tbl_Data[[#This Row],[Account ]],tbl_Nominal[Account],0),"NOT FOUND")</f>
        <v>22</v>
      </c>
      <c r="Q127" s="49" t="str">
        <f>INDEX(tbl_Nominal[Sign],tbl_Data[[#This Row],[Account Match]])</f>
        <v>Negative</v>
      </c>
      <c r="R127" s="49" t="str">
        <f>INDEX(tbl_Nominal[L1 Group],tbl_Data[[#This Row],[Account Match]])</f>
        <v>Expenditure</v>
      </c>
      <c r="S127" s="49" t="str">
        <f>INDEX(tbl_Nominal[L2 Group],tbl_Data[[#This Row],[Account Match]])</f>
        <v>Overheads</v>
      </c>
      <c r="T127" s="50">
        <f>IF(tbl_Data[[#This Row],[Sign]]="Positive", tbl_Data[[#This Row],[Group Value ]],tbl_Data[[#This Row],[Group Value ]] * -1)</f>
        <v>0</v>
      </c>
    </row>
    <row r="128" spans="1:20">
      <c r="A128" s="15" t="s">
        <v>126</v>
      </c>
      <c r="B128" s="15" t="s">
        <v>188</v>
      </c>
      <c r="C128" s="15" t="s">
        <v>189</v>
      </c>
      <c r="D128" s="15" t="s">
        <v>28</v>
      </c>
      <c r="E128" s="15" t="s">
        <v>190</v>
      </c>
      <c r="F128" s="15" t="s">
        <v>191</v>
      </c>
      <c r="G128" s="15" t="s">
        <v>192</v>
      </c>
      <c r="H128" s="15" t="s">
        <v>132</v>
      </c>
      <c r="I128" s="15" t="s">
        <v>134</v>
      </c>
      <c r="J128" s="15" t="s">
        <v>110</v>
      </c>
      <c r="K128" s="15" t="s">
        <v>15</v>
      </c>
      <c r="L128" s="15" t="s">
        <v>25</v>
      </c>
      <c r="M128" s="15">
        <v>0</v>
      </c>
      <c r="N128" s="15" t="s">
        <v>25</v>
      </c>
      <c r="O128" s="15">
        <v>0</v>
      </c>
      <c r="P128" s="51">
        <f>IFERROR(MATCH(tbl_Data[[#This Row],[Account ]],tbl_Nominal[Account],0),"NOT FOUND")</f>
        <v>22</v>
      </c>
      <c r="Q128" s="49" t="str">
        <f>INDEX(tbl_Nominal[Sign],tbl_Data[[#This Row],[Account Match]])</f>
        <v>Negative</v>
      </c>
      <c r="R128" s="49" t="str">
        <f>INDEX(tbl_Nominal[L1 Group],tbl_Data[[#This Row],[Account Match]])</f>
        <v>Expenditure</v>
      </c>
      <c r="S128" s="49" t="str">
        <f>INDEX(tbl_Nominal[L2 Group],tbl_Data[[#This Row],[Account Match]])</f>
        <v>Overheads</v>
      </c>
      <c r="T128" s="50">
        <f>IF(tbl_Data[[#This Row],[Sign]]="Positive", tbl_Data[[#This Row],[Group Value ]],tbl_Data[[#This Row],[Group Value ]] * -1)</f>
        <v>0</v>
      </c>
    </row>
    <row r="129" spans="1:20">
      <c r="A129" s="15" t="s">
        <v>126</v>
      </c>
      <c r="B129" s="15" t="s">
        <v>188</v>
      </c>
      <c r="C129" s="15" t="s">
        <v>189</v>
      </c>
      <c r="D129" s="15" t="s">
        <v>28</v>
      </c>
      <c r="E129" s="15" t="s">
        <v>190</v>
      </c>
      <c r="F129" s="15" t="s">
        <v>191</v>
      </c>
      <c r="G129" s="15" t="s">
        <v>192</v>
      </c>
      <c r="H129" s="15" t="s">
        <v>132</v>
      </c>
      <c r="I129" s="15" t="s">
        <v>145</v>
      </c>
      <c r="J129" s="15" t="s">
        <v>110</v>
      </c>
      <c r="K129" s="15" t="s">
        <v>15</v>
      </c>
      <c r="L129" s="15" t="s">
        <v>25</v>
      </c>
      <c r="M129" s="15">
        <v>0</v>
      </c>
      <c r="N129" s="15" t="s">
        <v>25</v>
      </c>
      <c r="O129" s="15">
        <v>0</v>
      </c>
      <c r="P129" s="51">
        <f>IFERROR(MATCH(tbl_Data[[#This Row],[Account ]],tbl_Nominal[Account],0),"NOT FOUND")</f>
        <v>22</v>
      </c>
      <c r="Q129" s="49" t="str">
        <f>INDEX(tbl_Nominal[Sign],tbl_Data[[#This Row],[Account Match]])</f>
        <v>Negative</v>
      </c>
      <c r="R129" s="49" t="str">
        <f>INDEX(tbl_Nominal[L1 Group],tbl_Data[[#This Row],[Account Match]])</f>
        <v>Expenditure</v>
      </c>
      <c r="S129" s="49" t="str">
        <f>INDEX(tbl_Nominal[L2 Group],tbl_Data[[#This Row],[Account Match]])</f>
        <v>Overheads</v>
      </c>
      <c r="T129" s="50">
        <f>IF(tbl_Data[[#This Row],[Sign]]="Positive", tbl_Data[[#This Row],[Group Value ]],tbl_Data[[#This Row],[Group Value ]] * -1)</f>
        <v>0</v>
      </c>
    </row>
    <row r="130" spans="1:20">
      <c r="A130" s="15" t="s">
        <v>126</v>
      </c>
      <c r="B130" s="15" t="s">
        <v>188</v>
      </c>
      <c r="C130" s="15" t="s">
        <v>189</v>
      </c>
      <c r="D130" s="15" t="s">
        <v>28</v>
      </c>
      <c r="E130" s="15" t="s">
        <v>190</v>
      </c>
      <c r="F130" s="15" t="s">
        <v>191</v>
      </c>
      <c r="G130" s="15" t="s">
        <v>192</v>
      </c>
      <c r="H130" s="15" t="s">
        <v>132</v>
      </c>
      <c r="I130" s="15" t="s">
        <v>135</v>
      </c>
      <c r="J130" s="15" t="s">
        <v>110</v>
      </c>
      <c r="K130" s="15" t="s">
        <v>15</v>
      </c>
      <c r="L130" s="15" t="s">
        <v>25</v>
      </c>
      <c r="M130" s="15">
        <v>0</v>
      </c>
      <c r="N130" s="15" t="s">
        <v>25</v>
      </c>
      <c r="O130" s="15">
        <v>0</v>
      </c>
      <c r="P130" s="51">
        <f>IFERROR(MATCH(tbl_Data[[#This Row],[Account ]],tbl_Nominal[Account],0),"NOT FOUND")</f>
        <v>22</v>
      </c>
      <c r="Q130" s="49" t="str">
        <f>INDEX(tbl_Nominal[Sign],tbl_Data[[#This Row],[Account Match]])</f>
        <v>Negative</v>
      </c>
      <c r="R130" s="49" t="str">
        <f>INDEX(tbl_Nominal[L1 Group],tbl_Data[[#This Row],[Account Match]])</f>
        <v>Expenditure</v>
      </c>
      <c r="S130" s="49" t="str">
        <f>INDEX(tbl_Nominal[L2 Group],tbl_Data[[#This Row],[Account Match]])</f>
        <v>Overheads</v>
      </c>
      <c r="T130" s="50">
        <f>IF(tbl_Data[[#This Row],[Sign]]="Positive", tbl_Data[[#This Row],[Group Value ]],tbl_Data[[#This Row],[Group Value ]] * -1)</f>
        <v>0</v>
      </c>
    </row>
    <row r="131" spans="1:20">
      <c r="A131" s="15" t="s">
        <v>126</v>
      </c>
      <c r="B131" s="15" t="s">
        <v>188</v>
      </c>
      <c r="C131" s="15" t="s">
        <v>189</v>
      </c>
      <c r="D131" s="15" t="s">
        <v>28</v>
      </c>
      <c r="E131" s="15" t="s">
        <v>190</v>
      </c>
      <c r="F131" s="15" t="s">
        <v>191</v>
      </c>
      <c r="G131" s="15" t="s">
        <v>192</v>
      </c>
      <c r="H131" s="15" t="s">
        <v>132</v>
      </c>
      <c r="I131" s="15" t="s">
        <v>146</v>
      </c>
      <c r="J131" s="15" t="s">
        <v>110</v>
      </c>
      <c r="K131" s="15" t="s">
        <v>15</v>
      </c>
      <c r="L131" s="15" t="s">
        <v>25</v>
      </c>
      <c r="M131" s="15">
        <v>0</v>
      </c>
      <c r="N131" s="15" t="s">
        <v>25</v>
      </c>
      <c r="O131" s="15">
        <v>0</v>
      </c>
      <c r="P131" s="51">
        <f>IFERROR(MATCH(tbl_Data[[#This Row],[Account ]],tbl_Nominal[Account],0),"NOT FOUND")</f>
        <v>22</v>
      </c>
      <c r="Q131" s="49" t="str">
        <f>INDEX(tbl_Nominal[Sign],tbl_Data[[#This Row],[Account Match]])</f>
        <v>Negative</v>
      </c>
      <c r="R131" s="49" t="str">
        <f>INDEX(tbl_Nominal[L1 Group],tbl_Data[[#This Row],[Account Match]])</f>
        <v>Expenditure</v>
      </c>
      <c r="S131" s="49" t="str">
        <f>INDEX(tbl_Nominal[L2 Group],tbl_Data[[#This Row],[Account Match]])</f>
        <v>Overheads</v>
      </c>
      <c r="T131" s="50">
        <f>IF(tbl_Data[[#This Row],[Sign]]="Positive", tbl_Data[[#This Row],[Group Value ]],tbl_Data[[#This Row],[Group Value ]] * -1)</f>
        <v>0</v>
      </c>
    </row>
    <row r="132" spans="1:20">
      <c r="A132" s="15" t="s">
        <v>126</v>
      </c>
      <c r="B132" s="15" t="s">
        <v>188</v>
      </c>
      <c r="C132" s="15" t="s">
        <v>189</v>
      </c>
      <c r="D132" s="15" t="s">
        <v>28</v>
      </c>
      <c r="E132" s="15" t="s">
        <v>190</v>
      </c>
      <c r="F132" s="15" t="s">
        <v>191</v>
      </c>
      <c r="G132" s="15" t="s">
        <v>192</v>
      </c>
      <c r="H132" s="15" t="s">
        <v>42</v>
      </c>
      <c r="I132" s="15" t="s">
        <v>42</v>
      </c>
      <c r="J132" s="15" t="s">
        <v>110</v>
      </c>
      <c r="K132" s="15" t="s">
        <v>15</v>
      </c>
      <c r="L132" s="15" t="s">
        <v>25</v>
      </c>
      <c r="M132" s="15">
        <v>15</v>
      </c>
      <c r="N132" s="15" t="s">
        <v>25</v>
      </c>
      <c r="O132" s="15">
        <v>15</v>
      </c>
      <c r="P132" s="51">
        <f>IFERROR(MATCH(tbl_Data[[#This Row],[Account ]],tbl_Nominal[Account],0),"NOT FOUND")</f>
        <v>22</v>
      </c>
      <c r="Q132" s="49" t="str">
        <f>INDEX(tbl_Nominal[Sign],tbl_Data[[#This Row],[Account Match]])</f>
        <v>Negative</v>
      </c>
      <c r="R132" s="49" t="str">
        <f>INDEX(tbl_Nominal[L1 Group],tbl_Data[[#This Row],[Account Match]])</f>
        <v>Expenditure</v>
      </c>
      <c r="S132" s="49" t="str">
        <f>INDEX(tbl_Nominal[L2 Group],tbl_Data[[#This Row],[Account Match]])</f>
        <v>Overheads</v>
      </c>
      <c r="T132" s="50">
        <f>IF(tbl_Data[[#This Row],[Sign]]="Positive", tbl_Data[[#This Row],[Group Value ]],tbl_Data[[#This Row],[Group Value ]] * -1)</f>
        <v>-15</v>
      </c>
    </row>
    <row r="133" spans="1:20">
      <c r="A133" s="15" t="s">
        <v>126</v>
      </c>
      <c r="B133" s="15" t="s">
        <v>193</v>
      </c>
      <c r="C133" s="15" t="s">
        <v>109</v>
      </c>
      <c r="D133" s="15" t="s">
        <v>28</v>
      </c>
      <c r="E133" s="15" t="s">
        <v>27</v>
      </c>
      <c r="F133" s="15" t="s">
        <v>44</v>
      </c>
      <c r="G133" s="15" t="s">
        <v>194</v>
      </c>
      <c r="H133" s="15" t="s">
        <v>132</v>
      </c>
      <c r="I133" s="15" t="s">
        <v>133</v>
      </c>
      <c r="J133" s="15" t="s">
        <v>110</v>
      </c>
      <c r="K133" s="15" t="s">
        <v>15</v>
      </c>
      <c r="L133" s="15" t="s">
        <v>25</v>
      </c>
      <c r="M133" s="15">
        <v>0</v>
      </c>
      <c r="N133" s="15" t="s">
        <v>25</v>
      </c>
      <c r="O133" s="15">
        <v>0</v>
      </c>
      <c r="P133" s="51">
        <f>IFERROR(MATCH(tbl_Data[[#This Row],[Account ]],tbl_Nominal[Account],0),"NOT FOUND")</f>
        <v>23</v>
      </c>
      <c r="Q133" s="49" t="str">
        <f>INDEX(tbl_Nominal[Sign],tbl_Data[[#This Row],[Account Match]])</f>
        <v>Negative</v>
      </c>
      <c r="R133" s="49" t="str">
        <f>INDEX(tbl_Nominal[L1 Group],tbl_Data[[#This Row],[Account Match]])</f>
        <v>Expenditure</v>
      </c>
      <c r="S133" s="49" t="str">
        <f>INDEX(tbl_Nominal[L2 Group],tbl_Data[[#This Row],[Account Match]])</f>
        <v>Overheads</v>
      </c>
      <c r="T133" s="50">
        <f>IF(tbl_Data[[#This Row],[Sign]]="Positive", tbl_Data[[#This Row],[Group Value ]],tbl_Data[[#This Row],[Group Value ]] * -1)</f>
        <v>0</v>
      </c>
    </row>
    <row r="134" spans="1:20">
      <c r="A134" s="15" t="s">
        <v>126</v>
      </c>
      <c r="B134" s="15" t="s">
        <v>193</v>
      </c>
      <c r="C134" s="15" t="s">
        <v>109</v>
      </c>
      <c r="D134" s="15" t="s">
        <v>28</v>
      </c>
      <c r="E134" s="15" t="s">
        <v>27</v>
      </c>
      <c r="F134" s="15" t="s">
        <v>44</v>
      </c>
      <c r="G134" s="15" t="s">
        <v>194</v>
      </c>
      <c r="H134" s="15" t="s">
        <v>132</v>
      </c>
      <c r="I134" s="15" t="s">
        <v>134</v>
      </c>
      <c r="J134" s="15" t="s">
        <v>110</v>
      </c>
      <c r="K134" s="15" t="s">
        <v>15</v>
      </c>
      <c r="L134" s="15" t="s">
        <v>25</v>
      </c>
      <c r="M134" s="15">
        <v>0</v>
      </c>
      <c r="N134" s="15" t="s">
        <v>25</v>
      </c>
      <c r="O134" s="15">
        <v>0</v>
      </c>
      <c r="P134" s="51">
        <f>IFERROR(MATCH(tbl_Data[[#This Row],[Account ]],tbl_Nominal[Account],0),"NOT FOUND")</f>
        <v>23</v>
      </c>
      <c r="Q134" s="49" t="str">
        <f>INDEX(tbl_Nominal[Sign],tbl_Data[[#This Row],[Account Match]])</f>
        <v>Negative</v>
      </c>
      <c r="R134" s="49" t="str">
        <f>INDEX(tbl_Nominal[L1 Group],tbl_Data[[#This Row],[Account Match]])</f>
        <v>Expenditure</v>
      </c>
      <c r="S134" s="49" t="str">
        <f>INDEX(tbl_Nominal[L2 Group],tbl_Data[[#This Row],[Account Match]])</f>
        <v>Overheads</v>
      </c>
      <c r="T134" s="50">
        <f>IF(tbl_Data[[#This Row],[Sign]]="Positive", tbl_Data[[#This Row],[Group Value ]],tbl_Data[[#This Row],[Group Value ]] * -1)</f>
        <v>0</v>
      </c>
    </row>
    <row r="135" spans="1:20">
      <c r="A135" s="15" t="s">
        <v>126</v>
      </c>
      <c r="B135" s="15" t="s">
        <v>193</v>
      </c>
      <c r="C135" s="15" t="s">
        <v>109</v>
      </c>
      <c r="D135" s="15" t="s">
        <v>28</v>
      </c>
      <c r="E135" s="15" t="s">
        <v>27</v>
      </c>
      <c r="F135" s="15" t="s">
        <v>44</v>
      </c>
      <c r="G135" s="15" t="s">
        <v>194</v>
      </c>
      <c r="H135" s="15" t="s">
        <v>132</v>
      </c>
      <c r="I135" s="15" t="s">
        <v>145</v>
      </c>
      <c r="J135" s="15" t="s">
        <v>110</v>
      </c>
      <c r="K135" s="15" t="s">
        <v>15</v>
      </c>
      <c r="L135" s="15" t="s">
        <v>25</v>
      </c>
      <c r="M135" s="15">
        <v>0</v>
      </c>
      <c r="N135" s="15" t="s">
        <v>25</v>
      </c>
      <c r="O135" s="15">
        <v>0</v>
      </c>
      <c r="P135" s="51">
        <f>IFERROR(MATCH(tbl_Data[[#This Row],[Account ]],tbl_Nominal[Account],0),"NOT FOUND")</f>
        <v>23</v>
      </c>
      <c r="Q135" s="49" t="str">
        <f>INDEX(tbl_Nominal[Sign],tbl_Data[[#This Row],[Account Match]])</f>
        <v>Negative</v>
      </c>
      <c r="R135" s="49" t="str">
        <f>INDEX(tbl_Nominal[L1 Group],tbl_Data[[#This Row],[Account Match]])</f>
        <v>Expenditure</v>
      </c>
      <c r="S135" s="49" t="str">
        <f>INDEX(tbl_Nominal[L2 Group],tbl_Data[[#This Row],[Account Match]])</f>
        <v>Overheads</v>
      </c>
      <c r="T135" s="50">
        <f>IF(tbl_Data[[#This Row],[Sign]]="Positive", tbl_Data[[#This Row],[Group Value ]],tbl_Data[[#This Row],[Group Value ]] * -1)</f>
        <v>0</v>
      </c>
    </row>
    <row r="136" spans="1:20">
      <c r="A136" s="15" t="s">
        <v>126</v>
      </c>
      <c r="B136" s="15" t="s">
        <v>193</v>
      </c>
      <c r="C136" s="15" t="s">
        <v>109</v>
      </c>
      <c r="D136" s="15" t="s">
        <v>28</v>
      </c>
      <c r="E136" s="15" t="s">
        <v>27</v>
      </c>
      <c r="F136" s="15" t="s">
        <v>44</v>
      </c>
      <c r="G136" s="15" t="s">
        <v>194</v>
      </c>
      <c r="H136" s="15" t="s">
        <v>132</v>
      </c>
      <c r="I136" s="15" t="s">
        <v>135</v>
      </c>
      <c r="J136" s="15" t="s">
        <v>110</v>
      </c>
      <c r="K136" s="15" t="s">
        <v>15</v>
      </c>
      <c r="L136" s="15" t="s">
        <v>25</v>
      </c>
      <c r="M136" s="15">
        <v>0</v>
      </c>
      <c r="N136" s="15" t="s">
        <v>25</v>
      </c>
      <c r="O136" s="15">
        <v>0</v>
      </c>
      <c r="P136" s="51">
        <f>IFERROR(MATCH(tbl_Data[[#This Row],[Account ]],tbl_Nominal[Account],0),"NOT FOUND")</f>
        <v>23</v>
      </c>
      <c r="Q136" s="49" t="str">
        <f>INDEX(tbl_Nominal[Sign],tbl_Data[[#This Row],[Account Match]])</f>
        <v>Negative</v>
      </c>
      <c r="R136" s="49" t="str">
        <f>INDEX(tbl_Nominal[L1 Group],tbl_Data[[#This Row],[Account Match]])</f>
        <v>Expenditure</v>
      </c>
      <c r="S136" s="49" t="str">
        <f>INDEX(tbl_Nominal[L2 Group],tbl_Data[[#This Row],[Account Match]])</f>
        <v>Overheads</v>
      </c>
      <c r="T136" s="50">
        <f>IF(tbl_Data[[#This Row],[Sign]]="Positive", tbl_Data[[#This Row],[Group Value ]],tbl_Data[[#This Row],[Group Value ]] * -1)</f>
        <v>0</v>
      </c>
    </row>
    <row r="137" spans="1:20">
      <c r="A137" s="15" t="s">
        <v>126</v>
      </c>
      <c r="B137" s="15" t="s">
        <v>193</v>
      </c>
      <c r="C137" s="15" t="s">
        <v>109</v>
      </c>
      <c r="D137" s="15" t="s">
        <v>28</v>
      </c>
      <c r="E137" s="15" t="s">
        <v>27</v>
      </c>
      <c r="F137" s="15" t="s">
        <v>44</v>
      </c>
      <c r="G137" s="15" t="s">
        <v>194</v>
      </c>
      <c r="H137" s="15" t="s">
        <v>132</v>
      </c>
      <c r="I137" s="15" t="s">
        <v>146</v>
      </c>
      <c r="J137" s="15" t="s">
        <v>110</v>
      </c>
      <c r="K137" s="15" t="s">
        <v>15</v>
      </c>
      <c r="L137" s="15" t="s">
        <v>25</v>
      </c>
      <c r="M137" s="15">
        <v>0</v>
      </c>
      <c r="N137" s="15" t="s">
        <v>25</v>
      </c>
      <c r="O137" s="15">
        <v>0</v>
      </c>
      <c r="P137" s="51">
        <f>IFERROR(MATCH(tbl_Data[[#This Row],[Account ]],tbl_Nominal[Account],0),"NOT FOUND")</f>
        <v>23</v>
      </c>
      <c r="Q137" s="49" t="str">
        <f>INDEX(tbl_Nominal[Sign],tbl_Data[[#This Row],[Account Match]])</f>
        <v>Negative</v>
      </c>
      <c r="R137" s="49" t="str">
        <f>INDEX(tbl_Nominal[L1 Group],tbl_Data[[#This Row],[Account Match]])</f>
        <v>Expenditure</v>
      </c>
      <c r="S137" s="49" t="str">
        <f>INDEX(tbl_Nominal[L2 Group],tbl_Data[[#This Row],[Account Match]])</f>
        <v>Overheads</v>
      </c>
      <c r="T137" s="50">
        <f>IF(tbl_Data[[#This Row],[Sign]]="Positive", tbl_Data[[#This Row],[Group Value ]],tbl_Data[[#This Row],[Group Value ]] * -1)</f>
        <v>0</v>
      </c>
    </row>
    <row r="138" spans="1:20">
      <c r="A138" s="15" t="s">
        <v>126</v>
      </c>
      <c r="B138" s="15" t="s">
        <v>193</v>
      </c>
      <c r="C138" s="15" t="s">
        <v>109</v>
      </c>
      <c r="D138" s="15" t="s">
        <v>28</v>
      </c>
      <c r="E138" s="15" t="s">
        <v>27</v>
      </c>
      <c r="F138" s="15" t="s">
        <v>44</v>
      </c>
      <c r="G138" s="15" t="s">
        <v>194</v>
      </c>
      <c r="H138" s="15" t="s">
        <v>42</v>
      </c>
      <c r="I138" s="15" t="s">
        <v>42</v>
      </c>
      <c r="J138" s="15" t="s">
        <v>110</v>
      </c>
      <c r="K138" s="15" t="s">
        <v>15</v>
      </c>
      <c r="L138" s="15" t="s">
        <v>25</v>
      </c>
      <c r="M138" s="15">
        <v>25</v>
      </c>
      <c r="N138" s="15" t="s">
        <v>25</v>
      </c>
      <c r="O138" s="15">
        <v>25</v>
      </c>
      <c r="P138" s="51">
        <f>IFERROR(MATCH(tbl_Data[[#This Row],[Account ]],tbl_Nominal[Account],0),"NOT FOUND")</f>
        <v>23</v>
      </c>
      <c r="Q138" s="49" t="str">
        <f>INDEX(tbl_Nominal[Sign],tbl_Data[[#This Row],[Account Match]])</f>
        <v>Negative</v>
      </c>
      <c r="R138" s="49" t="str">
        <f>INDEX(tbl_Nominal[L1 Group],tbl_Data[[#This Row],[Account Match]])</f>
        <v>Expenditure</v>
      </c>
      <c r="S138" s="49" t="str">
        <f>INDEX(tbl_Nominal[L2 Group],tbl_Data[[#This Row],[Account Match]])</f>
        <v>Overheads</v>
      </c>
      <c r="T138" s="50">
        <f>IF(tbl_Data[[#This Row],[Sign]]="Positive", tbl_Data[[#This Row],[Group Value ]],tbl_Data[[#This Row],[Group Value ]] * -1)</f>
        <v>-25</v>
      </c>
    </row>
    <row r="139" spans="1:20">
      <c r="A139" s="15" t="s">
        <v>126</v>
      </c>
      <c r="B139" s="15" t="s">
        <v>195</v>
      </c>
      <c r="C139" s="15" t="s">
        <v>196</v>
      </c>
      <c r="D139" s="15" t="s">
        <v>28</v>
      </c>
      <c r="E139" s="15" t="s">
        <v>27</v>
      </c>
      <c r="F139" s="15" t="s">
        <v>44</v>
      </c>
      <c r="G139" s="15" t="s">
        <v>197</v>
      </c>
      <c r="H139" s="15" t="s">
        <v>132</v>
      </c>
      <c r="I139" s="15" t="s">
        <v>133</v>
      </c>
      <c r="J139" s="15" t="s">
        <v>110</v>
      </c>
      <c r="K139" s="15" t="s">
        <v>15</v>
      </c>
      <c r="L139" s="15" t="s">
        <v>25</v>
      </c>
      <c r="M139" s="15">
        <v>0</v>
      </c>
      <c r="N139" s="15" t="s">
        <v>25</v>
      </c>
      <c r="O139" s="15">
        <v>0</v>
      </c>
      <c r="P139" s="51">
        <f>IFERROR(MATCH(tbl_Data[[#This Row],[Account ]],tbl_Nominal[Account],0),"NOT FOUND")</f>
        <v>24</v>
      </c>
      <c r="Q139" s="49" t="str">
        <f>INDEX(tbl_Nominal[Sign],tbl_Data[[#This Row],[Account Match]])</f>
        <v>Negative</v>
      </c>
      <c r="R139" s="49" t="str">
        <f>INDEX(tbl_Nominal[L1 Group],tbl_Data[[#This Row],[Account Match]])</f>
        <v>Expenditure</v>
      </c>
      <c r="S139" s="49" t="str">
        <f>INDEX(tbl_Nominal[L2 Group],tbl_Data[[#This Row],[Account Match]])</f>
        <v>Overheads</v>
      </c>
      <c r="T139" s="50">
        <f>IF(tbl_Data[[#This Row],[Sign]]="Positive", tbl_Data[[#This Row],[Group Value ]],tbl_Data[[#This Row],[Group Value ]] * -1)</f>
        <v>0</v>
      </c>
    </row>
    <row r="140" spans="1:20">
      <c r="A140" s="15" t="s">
        <v>126</v>
      </c>
      <c r="B140" s="15" t="s">
        <v>195</v>
      </c>
      <c r="C140" s="15" t="s">
        <v>196</v>
      </c>
      <c r="D140" s="15" t="s">
        <v>28</v>
      </c>
      <c r="E140" s="15" t="s">
        <v>27</v>
      </c>
      <c r="F140" s="15" t="s">
        <v>44</v>
      </c>
      <c r="G140" s="15" t="s">
        <v>197</v>
      </c>
      <c r="H140" s="15" t="s">
        <v>132</v>
      </c>
      <c r="I140" s="15" t="s">
        <v>134</v>
      </c>
      <c r="J140" s="15" t="s">
        <v>110</v>
      </c>
      <c r="K140" s="15" t="s">
        <v>15</v>
      </c>
      <c r="L140" s="15" t="s">
        <v>25</v>
      </c>
      <c r="M140" s="15">
        <v>0</v>
      </c>
      <c r="N140" s="15" t="s">
        <v>25</v>
      </c>
      <c r="O140" s="15">
        <v>0</v>
      </c>
      <c r="P140" s="51">
        <f>IFERROR(MATCH(tbl_Data[[#This Row],[Account ]],tbl_Nominal[Account],0),"NOT FOUND")</f>
        <v>24</v>
      </c>
      <c r="Q140" s="49" t="str">
        <f>INDEX(tbl_Nominal[Sign],tbl_Data[[#This Row],[Account Match]])</f>
        <v>Negative</v>
      </c>
      <c r="R140" s="49" t="str">
        <f>INDEX(tbl_Nominal[L1 Group],tbl_Data[[#This Row],[Account Match]])</f>
        <v>Expenditure</v>
      </c>
      <c r="S140" s="49" t="str">
        <f>INDEX(tbl_Nominal[L2 Group],tbl_Data[[#This Row],[Account Match]])</f>
        <v>Overheads</v>
      </c>
      <c r="T140" s="50">
        <f>IF(tbl_Data[[#This Row],[Sign]]="Positive", tbl_Data[[#This Row],[Group Value ]],tbl_Data[[#This Row],[Group Value ]] * -1)</f>
        <v>0</v>
      </c>
    </row>
    <row r="141" spans="1:20">
      <c r="A141" s="15" t="s">
        <v>126</v>
      </c>
      <c r="B141" s="15" t="s">
        <v>195</v>
      </c>
      <c r="C141" s="15" t="s">
        <v>196</v>
      </c>
      <c r="D141" s="15" t="s">
        <v>28</v>
      </c>
      <c r="E141" s="15" t="s">
        <v>27</v>
      </c>
      <c r="F141" s="15" t="s">
        <v>44</v>
      </c>
      <c r="G141" s="15" t="s">
        <v>197</v>
      </c>
      <c r="H141" s="15" t="s">
        <v>132</v>
      </c>
      <c r="I141" s="15" t="s">
        <v>145</v>
      </c>
      <c r="J141" s="15" t="s">
        <v>110</v>
      </c>
      <c r="K141" s="15" t="s">
        <v>15</v>
      </c>
      <c r="L141" s="15" t="s">
        <v>25</v>
      </c>
      <c r="M141" s="15">
        <v>0</v>
      </c>
      <c r="N141" s="15" t="s">
        <v>25</v>
      </c>
      <c r="O141" s="15">
        <v>0</v>
      </c>
      <c r="P141" s="51">
        <f>IFERROR(MATCH(tbl_Data[[#This Row],[Account ]],tbl_Nominal[Account],0),"NOT FOUND")</f>
        <v>24</v>
      </c>
      <c r="Q141" s="49" t="str">
        <f>INDEX(tbl_Nominal[Sign],tbl_Data[[#This Row],[Account Match]])</f>
        <v>Negative</v>
      </c>
      <c r="R141" s="49" t="str">
        <f>INDEX(tbl_Nominal[L1 Group],tbl_Data[[#This Row],[Account Match]])</f>
        <v>Expenditure</v>
      </c>
      <c r="S141" s="49" t="str">
        <f>INDEX(tbl_Nominal[L2 Group],tbl_Data[[#This Row],[Account Match]])</f>
        <v>Overheads</v>
      </c>
      <c r="T141" s="50">
        <f>IF(tbl_Data[[#This Row],[Sign]]="Positive", tbl_Data[[#This Row],[Group Value ]],tbl_Data[[#This Row],[Group Value ]] * -1)</f>
        <v>0</v>
      </c>
    </row>
    <row r="142" spans="1:20">
      <c r="A142" s="15" t="s">
        <v>126</v>
      </c>
      <c r="B142" s="15" t="s">
        <v>195</v>
      </c>
      <c r="C142" s="15" t="s">
        <v>196</v>
      </c>
      <c r="D142" s="15" t="s">
        <v>28</v>
      </c>
      <c r="E142" s="15" t="s">
        <v>27</v>
      </c>
      <c r="F142" s="15" t="s">
        <v>44</v>
      </c>
      <c r="G142" s="15" t="s">
        <v>197</v>
      </c>
      <c r="H142" s="15" t="s">
        <v>132</v>
      </c>
      <c r="I142" s="15" t="s">
        <v>135</v>
      </c>
      <c r="J142" s="15" t="s">
        <v>110</v>
      </c>
      <c r="K142" s="15" t="s">
        <v>15</v>
      </c>
      <c r="L142" s="15" t="s">
        <v>25</v>
      </c>
      <c r="M142" s="15">
        <v>0</v>
      </c>
      <c r="N142" s="15" t="s">
        <v>25</v>
      </c>
      <c r="O142" s="15">
        <v>0</v>
      </c>
      <c r="P142" s="51">
        <f>IFERROR(MATCH(tbl_Data[[#This Row],[Account ]],tbl_Nominal[Account],0),"NOT FOUND")</f>
        <v>24</v>
      </c>
      <c r="Q142" s="49" t="str">
        <f>INDEX(tbl_Nominal[Sign],tbl_Data[[#This Row],[Account Match]])</f>
        <v>Negative</v>
      </c>
      <c r="R142" s="49" t="str">
        <f>INDEX(tbl_Nominal[L1 Group],tbl_Data[[#This Row],[Account Match]])</f>
        <v>Expenditure</v>
      </c>
      <c r="S142" s="49" t="str">
        <f>INDEX(tbl_Nominal[L2 Group],tbl_Data[[#This Row],[Account Match]])</f>
        <v>Overheads</v>
      </c>
      <c r="T142" s="50">
        <f>IF(tbl_Data[[#This Row],[Sign]]="Positive", tbl_Data[[#This Row],[Group Value ]],tbl_Data[[#This Row],[Group Value ]] * -1)</f>
        <v>0</v>
      </c>
    </row>
    <row r="143" spans="1:20">
      <c r="A143" s="15" t="s">
        <v>126</v>
      </c>
      <c r="B143" s="15" t="s">
        <v>195</v>
      </c>
      <c r="C143" s="15" t="s">
        <v>196</v>
      </c>
      <c r="D143" s="15" t="s">
        <v>28</v>
      </c>
      <c r="E143" s="15" t="s">
        <v>27</v>
      </c>
      <c r="F143" s="15" t="s">
        <v>44</v>
      </c>
      <c r="G143" s="15" t="s">
        <v>197</v>
      </c>
      <c r="H143" s="15" t="s">
        <v>132</v>
      </c>
      <c r="I143" s="15" t="s">
        <v>146</v>
      </c>
      <c r="J143" s="15" t="s">
        <v>110</v>
      </c>
      <c r="K143" s="15" t="s">
        <v>15</v>
      </c>
      <c r="L143" s="15" t="s">
        <v>25</v>
      </c>
      <c r="M143" s="15">
        <v>0</v>
      </c>
      <c r="N143" s="15" t="s">
        <v>25</v>
      </c>
      <c r="O143" s="15">
        <v>0</v>
      </c>
      <c r="P143" s="51">
        <f>IFERROR(MATCH(tbl_Data[[#This Row],[Account ]],tbl_Nominal[Account],0),"NOT FOUND")</f>
        <v>24</v>
      </c>
      <c r="Q143" s="49" t="str">
        <f>INDEX(tbl_Nominal[Sign],tbl_Data[[#This Row],[Account Match]])</f>
        <v>Negative</v>
      </c>
      <c r="R143" s="49" t="str">
        <f>INDEX(tbl_Nominal[L1 Group],tbl_Data[[#This Row],[Account Match]])</f>
        <v>Expenditure</v>
      </c>
      <c r="S143" s="49" t="str">
        <f>INDEX(tbl_Nominal[L2 Group],tbl_Data[[#This Row],[Account Match]])</f>
        <v>Overheads</v>
      </c>
      <c r="T143" s="50">
        <f>IF(tbl_Data[[#This Row],[Sign]]="Positive", tbl_Data[[#This Row],[Group Value ]],tbl_Data[[#This Row],[Group Value ]] * -1)</f>
        <v>0</v>
      </c>
    </row>
    <row r="144" spans="1:20">
      <c r="A144" s="15" t="s">
        <v>126</v>
      </c>
      <c r="B144" s="15" t="s">
        <v>195</v>
      </c>
      <c r="C144" s="15" t="s">
        <v>196</v>
      </c>
      <c r="D144" s="15" t="s">
        <v>28</v>
      </c>
      <c r="E144" s="15" t="s">
        <v>27</v>
      </c>
      <c r="F144" s="15" t="s">
        <v>44</v>
      </c>
      <c r="G144" s="15" t="s">
        <v>197</v>
      </c>
      <c r="H144" s="15" t="s">
        <v>42</v>
      </c>
      <c r="I144" s="15" t="s">
        <v>42</v>
      </c>
      <c r="J144" s="15" t="s">
        <v>110</v>
      </c>
      <c r="K144" s="15" t="s">
        <v>15</v>
      </c>
      <c r="L144" s="15" t="s">
        <v>25</v>
      </c>
      <c r="M144" s="15">
        <v>83.33</v>
      </c>
      <c r="N144" s="15" t="s">
        <v>25</v>
      </c>
      <c r="O144" s="15">
        <v>83.33</v>
      </c>
      <c r="P144" s="51">
        <f>IFERROR(MATCH(tbl_Data[[#This Row],[Account ]],tbl_Nominal[Account],0),"NOT FOUND")</f>
        <v>24</v>
      </c>
      <c r="Q144" s="49" t="str">
        <f>INDEX(tbl_Nominal[Sign],tbl_Data[[#This Row],[Account Match]])</f>
        <v>Negative</v>
      </c>
      <c r="R144" s="49" t="str">
        <f>INDEX(tbl_Nominal[L1 Group],tbl_Data[[#This Row],[Account Match]])</f>
        <v>Expenditure</v>
      </c>
      <c r="S144" s="49" t="str">
        <f>INDEX(tbl_Nominal[L2 Group],tbl_Data[[#This Row],[Account Match]])</f>
        <v>Overheads</v>
      </c>
      <c r="T144" s="50">
        <f>IF(tbl_Data[[#This Row],[Sign]]="Positive", tbl_Data[[#This Row],[Group Value ]],tbl_Data[[#This Row],[Group Value ]] * -1)</f>
        <v>-83.33</v>
      </c>
    </row>
    <row r="145" spans="1:20">
      <c r="A145" s="15" t="s">
        <v>126</v>
      </c>
      <c r="B145" s="15" t="s">
        <v>198</v>
      </c>
      <c r="C145" s="15" t="s">
        <v>199</v>
      </c>
      <c r="D145" s="15" t="s">
        <v>28</v>
      </c>
      <c r="E145" s="15" t="s">
        <v>27</v>
      </c>
      <c r="F145" s="15" t="s">
        <v>107</v>
      </c>
      <c r="G145" s="15" t="s">
        <v>199</v>
      </c>
      <c r="H145" s="15" t="s">
        <v>132</v>
      </c>
      <c r="I145" s="15" t="s">
        <v>133</v>
      </c>
      <c r="J145" s="15" t="s">
        <v>110</v>
      </c>
      <c r="K145" s="15" t="s">
        <v>15</v>
      </c>
      <c r="L145" s="15" t="s">
        <v>25</v>
      </c>
      <c r="M145" s="15">
        <v>0</v>
      </c>
      <c r="N145" s="15" t="s">
        <v>25</v>
      </c>
      <c r="O145" s="15">
        <v>0</v>
      </c>
      <c r="P145" s="51">
        <f>IFERROR(MATCH(tbl_Data[[#This Row],[Account ]],tbl_Nominal[Account],0),"NOT FOUND")</f>
        <v>25</v>
      </c>
      <c r="Q145" s="49" t="str">
        <f>INDEX(tbl_Nominal[Sign],tbl_Data[[#This Row],[Account Match]])</f>
        <v>Negative</v>
      </c>
      <c r="R145" s="49" t="str">
        <f>INDEX(tbl_Nominal[L1 Group],tbl_Data[[#This Row],[Account Match]])</f>
        <v>Expenditure</v>
      </c>
      <c r="S145" s="49" t="str">
        <f>INDEX(tbl_Nominal[L2 Group],tbl_Data[[#This Row],[Account Match]])</f>
        <v>Overheads</v>
      </c>
      <c r="T145" s="50">
        <f>IF(tbl_Data[[#This Row],[Sign]]="Positive", tbl_Data[[#This Row],[Group Value ]],tbl_Data[[#This Row],[Group Value ]] * -1)</f>
        <v>0</v>
      </c>
    </row>
    <row r="146" spans="1:20">
      <c r="A146" s="15" t="s">
        <v>126</v>
      </c>
      <c r="B146" s="15" t="s">
        <v>198</v>
      </c>
      <c r="C146" s="15" t="s">
        <v>199</v>
      </c>
      <c r="D146" s="15" t="s">
        <v>28</v>
      </c>
      <c r="E146" s="15" t="s">
        <v>27</v>
      </c>
      <c r="F146" s="15" t="s">
        <v>107</v>
      </c>
      <c r="G146" s="15" t="s">
        <v>199</v>
      </c>
      <c r="H146" s="15" t="s">
        <v>132</v>
      </c>
      <c r="I146" s="15" t="s">
        <v>134</v>
      </c>
      <c r="J146" s="15" t="s">
        <v>110</v>
      </c>
      <c r="K146" s="15" t="s">
        <v>15</v>
      </c>
      <c r="L146" s="15" t="s">
        <v>25</v>
      </c>
      <c r="M146" s="15">
        <v>0</v>
      </c>
      <c r="N146" s="15" t="s">
        <v>25</v>
      </c>
      <c r="O146" s="15">
        <v>0</v>
      </c>
      <c r="P146" s="51">
        <f>IFERROR(MATCH(tbl_Data[[#This Row],[Account ]],tbl_Nominal[Account],0),"NOT FOUND")</f>
        <v>25</v>
      </c>
      <c r="Q146" s="49" t="str">
        <f>INDEX(tbl_Nominal[Sign],tbl_Data[[#This Row],[Account Match]])</f>
        <v>Negative</v>
      </c>
      <c r="R146" s="49" t="str">
        <f>INDEX(tbl_Nominal[L1 Group],tbl_Data[[#This Row],[Account Match]])</f>
        <v>Expenditure</v>
      </c>
      <c r="S146" s="49" t="str">
        <f>INDEX(tbl_Nominal[L2 Group],tbl_Data[[#This Row],[Account Match]])</f>
        <v>Overheads</v>
      </c>
      <c r="T146" s="50">
        <f>IF(tbl_Data[[#This Row],[Sign]]="Positive", tbl_Data[[#This Row],[Group Value ]],tbl_Data[[#This Row],[Group Value ]] * -1)</f>
        <v>0</v>
      </c>
    </row>
    <row r="147" spans="1:20">
      <c r="A147" s="15" t="s">
        <v>126</v>
      </c>
      <c r="B147" s="15" t="s">
        <v>198</v>
      </c>
      <c r="C147" s="15" t="s">
        <v>199</v>
      </c>
      <c r="D147" s="15" t="s">
        <v>28</v>
      </c>
      <c r="E147" s="15" t="s">
        <v>27</v>
      </c>
      <c r="F147" s="15" t="s">
        <v>107</v>
      </c>
      <c r="G147" s="15" t="s">
        <v>199</v>
      </c>
      <c r="H147" s="15" t="s">
        <v>132</v>
      </c>
      <c r="I147" s="15" t="s">
        <v>145</v>
      </c>
      <c r="J147" s="15" t="s">
        <v>110</v>
      </c>
      <c r="K147" s="15" t="s">
        <v>15</v>
      </c>
      <c r="L147" s="15" t="s">
        <v>25</v>
      </c>
      <c r="M147" s="15">
        <v>0</v>
      </c>
      <c r="N147" s="15" t="s">
        <v>25</v>
      </c>
      <c r="O147" s="15">
        <v>0</v>
      </c>
      <c r="P147" s="51">
        <f>IFERROR(MATCH(tbl_Data[[#This Row],[Account ]],tbl_Nominal[Account],0),"NOT FOUND")</f>
        <v>25</v>
      </c>
      <c r="Q147" s="49" t="str">
        <f>INDEX(tbl_Nominal[Sign],tbl_Data[[#This Row],[Account Match]])</f>
        <v>Negative</v>
      </c>
      <c r="R147" s="49" t="str">
        <f>INDEX(tbl_Nominal[L1 Group],tbl_Data[[#This Row],[Account Match]])</f>
        <v>Expenditure</v>
      </c>
      <c r="S147" s="49" t="str">
        <f>INDEX(tbl_Nominal[L2 Group],tbl_Data[[#This Row],[Account Match]])</f>
        <v>Overheads</v>
      </c>
      <c r="T147" s="50">
        <f>IF(tbl_Data[[#This Row],[Sign]]="Positive", tbl_Data[[#This Row],[Group Value ]],tbl_Data[[#This Row],[Group Value ]] * -1)</f>
        <v>0</v>
      </c>
    </row>
    <row r="148" spans="1:20">
      <c r="A148" s="15" t="s">
        <v>126</v>
      </c>
      <c r="B148" s="15" t="s">
        <v>198</v>
      </c>
      <c r="C148" s="15" t="s">
        <v>199</v>
      </c>
      <c r="D148" s="15" t="s">
        <v>28</v>
      </c>
      <c r="E148" s="15" t="s">
        <v>27</v>
      </c>
      <c r="F148" s="15" t="s">
        <v>107</v>
      </c>
      <c r="G148" s="15" t="s">
        <v>199</v>
      </c>
      <c r="H148" s="15" t="s">
        <v>132</v>
      </c>
      <c r="I148" s="15" t="s">
        <v>135</v>
      </c>
      <c r="J148" s="15" t="s">
        <v>110</v>
      </c>
      <c r="K148" s="15" t="s">
        <v>15</v>
      </c>
      <c r="L148" s="15" t="s">
        <v>25</v>
      </c>
      <c r="M148" s="15">
        <v>0</v>
      </c>
      <c r="N148" s="15" t="s">
        <v>25</v>
      </c>
      <c r="O148" s="15">
        <v>0</v>
      </c>
      <c r="P148" s="51">
        <f>IFERROR(MATCH(tbl_Data[[#This Row],[Account ]],tbl_Nominal[Account],0),"NOT FOUND")</f>
        <v>25</v>
      </c>
      <c r="Q148" s="49" t="str">
        <f>INDEX(tbl_Nominal[Sign],tbl_Data[[#This Row],[Account Match]])</f>
        <v>Negative</v>
      </c>
      <c r="R148" s="49" t="str">
        <f>INDEX(tbl_Nominal[L1 Group],tbl_Data[[#This Row],[Account Match]])</f>
        <v>Expenditure</v>
      </c>
      <c r="S148" s="49" t="str">
        <f>INDEX(tbl_Nominal[L2 Group],tbl_Data[[#This Row],[Account Match]])</f>
        <v>Overheads</v>
      </c>
      <c r="T148" s="50">
        <f>IF(tbl_Data[[#This Row],[Sign]]="Positive", tbl_Data[[#This Row],[Group Value ]],tbl_Data[[#This Row],[Group Value ]] * -1)</f>
        <v>0</v>
      </c>
    </row>
    <row r="149" spans="1:20">
      <c r="A149" s="15" t="s">
        <v>126</v>
      </c>
      <c r="B149" s="15" t="s">
        <v>198</v>
      </c>
      <c r="C149" s="15" t="s">
        <v>199</v>
      </c>
      <c r="D149" s="15" t="s">
        <v>28</v>
      </c>
      <c r="E149" s="15" t="s">
        <v>27</v>
      </c>
      <c r="F149" s="15" t="s">
        <v>107</v>
      </c>
      <c r="G149" s="15" t="s">
        <v>199</v>
      </c>
      <c r="H149" s="15" t="s">
        <v>132</v>
      </c>
      <c r="I149" s="15" t="s">
        <v>146</v>
      </c>
      <c r="J149" s="15" t="s">
        <v>110</v>
      </c>
      <c r="K149" s="15" t="s">
        <v>15</v>
      </c>
      <c r="L149" s="15" t="s">
        <v>25</v>
      </c>
      <c r="M149" s="15">
        <v>0</v>
      </c>
      <c r="N149" s="15" t="s">
        <v>25</v>
      </c>
      <c r="O149" s="15">
        <v>0</v>
      </c>
      <c r="P149" s="51">
        <f>IFERROR(MATCH(tbl_Data[[#This Row],[Account ]],tbl_Nominal[Account],0),"NOT FOUND")</f>
        <v>25</v>
      </c>
      <c r="Q149" s="49" t="str">
        <f>INDEX(tbl_Nominal[Sign],tbl_Data[[#This Row],[Account Match]])</f>
        <v>Negative</v>
      </c>
      <c r="R149" s="49" t="str">
        <f>INDEX(tbl_Nominal[L1 Group],tbl_Data[[#This Row],[Account Match]])</f>
        <v>Expenditure</v>
      </c>
      <c r="S149" s="49" t="str">
        <f>INDEX(tbl_Nominal[L2 Group],tbl_Data[[#This Row],[Account Match]])</f>
        <v>Overheads</v>
      </c>
      <c r="T149" s="50">
        <f>IF(tbl_Data[[#This Row],[Sign]]="Positive", tbl_Data[[#This Row],[Group Value ]],tbl_Data[[#This Row],[Group Value ]] * -1)</f>
        <v>0</v>
      </c>
    </row>
    <row r="150" spans="1:20">
      <c r="A150" s="15" t="s">
        <v>126</v>
      </c>
      <c r="B150" s="15" t="s">
        <v>198</v>
      </c>
      <c r="C150" s="15" t="s">
        <v>199</v>
      </c>
      <c r="D150" s="15" t="s">
        <v>28</v>
      </c>
      <c r="E150" s="15" t="s">
        <v>27</v>
      </c>
      <c r="F150" s="15" t="s">
        <v>107</v>
      </c>
      <c r="G150" s="15" t="s">
        <v>199</v>
      </c>
      <c r="H150" s="15" t="s">
        <v>42</v>
      </c>
      <c r="I150" s="15" t="s">
        <v>42</v>
      </c>
      <c r="J150" s="15" t="s">
        <v>110</v>
      </c>
      <c r="K150" s="15" t="s">
        <v>15</v>
      </c>
      <c r="L150" s="15" t="s">
        <v>25</v>
      </c>
      <c r="M150" s="15">
        <v>840</v>
      </c>
      <c r="N150" s="15" t="s">
        <v>25</v>
      </c>
      <c r="O150" s="15">
        <v>840</v>
      </c>
      <c r="P150" s="51">
        <f>IFERROR(MATCH(tbl_Data[[#This Row],[Account ]],tbl_Nominal[Account],0),"NOT FOUND")</f>
        <v>25</v>
      </c>
      <c r="Q150" s="49" t="str">
        <f>INDEX(tbl_Nominal[Sign],tbl_Data[[#This Row],[Account Match]])</f>
        <v>Negative</v>
      </c>
      <c r="R150" s="49" t="str">
        <f>INDEX(tbl_Nominal[L1 Group],tbl_Data[[#This Row],[Account Match]])</f>
        <v>Expenditure</v>
      </c>
      <c r="S150" s="49" t="str">
        <f>INDEX(tbl_Nominal[L2 Group],tbl_Data[[#This Row],[Account Match]])</f>
        <v>Overheads</v>
      </c>
      <c r="T150" s="50">
        <f>IF(tbl_Data[[#This Row],[Sign]]="Positive", tbl_Data[[#This Row],[Group Value ]],tbl_Data[[#This Row],[Group Value ]] * -1)</f>
        <v>-840</v>
      </c>
    </row>
    <row r="151" spans="1:20">
      <c r="A151" s="15" t="s">
        <v>126</v>
      </c>
      <c r="B151" s="15" t="s">
        <v>200</v>
      </c>
      <c r="C151" s="15" t="s">
        <v>201</v>
      </c>
      <c r="D151" s="15" t="s">
        <v>108</v>
      </c>
      <c r="E151" s="15" t="s">
        <v>27</v>
      </c>
      <c r="F151" s="15" t="s">
        <v>44</v>
      </c>
      <c r="G151" s="15" t="s">
        <v>202</v>
      </c>
      <c r="H151" s="15" t="s">
        <v>132</v>
      </c>
      <c r="I151" s="15" t="s">
        <v>133</v>
      </c>
      <c r="J151" s="15" t="s">
        <v>110</v>
      </c>
      <c r="K151" s="15" t="s">
        <v>15</v>
      </c>
      <c r="L151" s="15" t="s">
        <v>25</v>
      </c>
      <c r="M151" s="15">
        <v>125</v>
      </c>
      <c r="N151" s="15" t="s">
        <v>25</v>
      </c>
      <c r="O151" s="15">
        <v>125</v>
      </c>
      <c r="P151" s="51">
        <f>IFERROR(MATCH(tbl_Data[[#This Row],[Account ]],tbl_Nominal[Account],0),"NOT FOUND")</f>
        <v>15</v>
      </c>
      <c r="Q151" s="49" t="str">
        <f>INDEX(tbl_Nominal[Sign],tbl_Data[[#This Row],[Account Match]])</f>
        <v>Negative</v>
      </c>
      <c r="R151" s="49" t="str">
        <f>INDEX(tbl_Nominal[L1 Group],tbl_Data[[#This Row],[Account Match]])</f>
        <v>Expenditure</v>
      </c>
      <c r="S151" s="49" t="str">
        <f>INDEX(tbl_Nominal[L2 Group],tbl_Data[[#This Row],[Account Match]])</f>
        <v>Overheads</v>
      </c>
      <c r="T151" s="50">
        <f>IF(tbl_Data[[#This Row],[Sign]]="Positive", tbl_Data[[#This Row],[Group Value ]],tbl_Data[[#This Row],[Group Value ]] * -1)</f>
        <v>-125</v>
      </c>
    </row>
    <row r="152" spans="1:20">
      <c r="A152" s="15" t="s">
        <v>126</v>
      </c>
      <c r="B152" s="15" t="s">
        <v>200</v>
      </c>
      <c r="C152" s="15" t="s">
        <v>201</v>
      </c>
      <c r="D152" s="15" t="s">
        <v>108</v>
      </c>
      <c r="E152" s="15" t="s">
        <v>27</v>
      </c>
      <c r="F152" s="15" t="s">
        <v>44</v>
      </c>
      <c r="G152" s="15" t="s">
        <v>202</v>
      </c>
      <c r="H152" s="15" t="s">
        <v>132</v>
      </c>
      <c r="I152" s="15" t="s">
        <v>134</v>
      </c>
      <c r="J152" s="15" t="s">
        <v>110</v>
      </c>
      <c r="K152" s="15" t="s">
        <v>15</v>
      </c>
      <c r="L152" s="15" t="s">
        <v>25</v>
      </c>
      <c r="M152" s="15">
        <v>125</v>
      </c>
      <c r="N152" s="15" t="s">
        <v>25</v>
      </c>
      <c r="O152" s="15">
        <v>125</v>
      </c>
      <c r="P152" s="51">
        <f>IFERROR(MATCH(tbl_Data[[#This Row],[Account ]],tbl_Nominal[Account],0),"NOT FOUND")</f>
        <v>15</v>
      </c>
      <c r="Q152" s="49" t="str">
        <f>INDEX(tbl_Nominal[Sign],tbl_Data[[#This Row],[Account Match]])</f>
        <v>Negative</v>
      </c>
      <c r="R152" s="49" t="str">
        <f>INDEX(tbl_Nominal[L1 Group],tbl_Data[[#This Row],[Account Match]])</f>
        <v>Expenditure</v>
      </c>
      <c r="S152" s="49" t="str">
        <f>INDEX(tbl_Nominal[L2 Group],tbl_Data[[#This Row],[Account Match]])</f>
        <v>Overheads</v>
      </c>
      <c r="T152" s="50">
        <f>IF(tbl_Data[[#This Row],[Sign]]="Positive", tbl_Data[[#This Row],[Group Value ]],tbl_Data[[#This Row],[Group Value ]] * -1)</f>
        <v>-125</v>
      </c>
    </row>
    <row r="153" spans="1:20">
      <c r="A153" s="15" t="s">
        <v>126</v>
      </c>
      <c r="B153" s="15" t="s">
        <v>200</v>
      </c>
      <c r="C153" s="15" t="s">
        <v>201</v>
      </c>
      <c r="D153" s="15" t="s">
        <v>108</v>
      </c>
      <c r="E153" s="15" t="s">
        <v>27</v>
      </c>
      <c r="F153" s="15" t="s">
        <v>44</v>
      </c>
      <c r="G153" s="15" t="s">
        <v>202</v>
      </c>
      <c r="H153" s="15" t="s">
        <v>132</v>
      </c>
      <c r="I153" s="15" t="s">
        <v>145</v>
      </c>
      <c r="J153" s="15" t="s">
        <v>110</v>
      </c>
      <c r="K153" s="15" t="s">
        <v>15</v>
      </c>
      <c r="L153" s="15" t="s">
        <v>25</v>
      </c>
      <c r="M153" s="15">
        <v>125</v>
      </c>
      <c r="N153" s="15" t="s">
        <v>25</v>
      </c>
      <c r="O153" s="15">
        <v>125</v>
      </c>
      <c r="P153" s="51">
        <f>IFERROR(MATCH(tbl_Data[[#This Row],[Account ]],tbl_Nominal[Account],0),"NOT FOUND")</f>
        <v>15</v>
      </c>
      <c r="Q153" s="49" t="str">
        <f>INDEX(tbl_Nominal[Sign],tbl_Data[[#This Row],[Account Match]])</f>
        <v>Negative</v>
      </c>
      <c r="R153" s="49" t="str">
        <f>INDEX(tbl_Nominal[L1 Group],tbl_Data[[#This Row],[Account Match]])</f>
        <v>Expenditure</v>
      </c>
      <c r="S153" s="49" t="str">
        <f>INDEX(tbl_Nominal[L2 Group],tbl_Data[[#This Row],[Account Match]])</f>
        <v>Overheads</v>
      </c>
      <c r="T153" s="50">
        <f>IF(tbl_Data[[#This Row],[Sign]]="Positive", tbl_Data[[#This Row],[Group Value ]],tbl_Data[[#This Row],[Group Value ]] * -1)</f>
        <v>-125</v>
      </c>
    </row>
    <row r="154" spans="1:20">
      <c r="A154" s="15" t="s">
        <v>126</v>
      </c>
      <c r="B154" s="15" t="s">
        <v>200</v>
      </c>
      <c r="C154" s="15" t="s">
        <v>201</v>
      </c>
      <c r="D154" s="15" t="s">
        <v>108</v>
      </c>
      <c r="E154" s="15" t="s">
        <v>27</v>
      </c>
      <c r="F154" s="15" t="s">
        <v>44</v>
      </c>
      <c r="G154" s="15" t="s">
        <v>202</v>
      </c>
      <c r="H154" s="15" t="s">
        <v>132</v>
      </c>
      <c r="I154" s="15" t="s">
        <v>135</v>
      </c>
      <c r="J154" s="15" t="s">
        <v>110</v>
      </c>
      <c r="K154" s="15" t="s">
        <v>15</v>
      </c>
      <c r="L154" s="15" t="s">
        <v>25</v>
      </c>
      <c r="M154" s="15">
        <v>125</v>
      </c>
      <c r="N154" s="15" t="s">
        <v>25</v>
      </c>
      <c r="O154" s="15">
        <v>125</v>
      </c>
      <c r="P154" s="51">
        <f>IFERROR(MATCH(tbl_Data[[#This Row],[Account ]],tbl_Nominal[Account],0),"NOT FOUND")</f>
        <v>15</v>
      </c>
      <c r="Q154" s="49" t="str">
        <f>INDEX(tbl_Nominal[Sign],tbl_Data[[#This Row],[Account Match]])</f>
        <v>Negative</v>
      </c>
      <c r="R154" s="49" t="str">
        <f>INDEX(tbl_Nominal[L1 Group],tbl_Data[[#This Row],[Account Match]])</f>
        <v>Expenditure</v>
      </c>
      <c r="S154" s="49" t="str">
        <f>INDEX(tbl_Nominal[L2 Group],tbl_Data[[#This Row],[Account Match]])</f>
        <v>Overheads</v>
      </c>
      <c r="T154" s="50">
        <f>IF(tbl_Data[[#This Row],[Sign]]="Positive", tbl_Data[[#This Row],[Group Value ]],tbl_Data[[#This Row],[Group Value ]] * -1)</f>
        <v>-125</v>
      </c>
    </row>
    <row r="155" spans="1:20">
      <c r="A155" s="15" t="s">
        <v>126</v>
      </c>
      <c r="B155" s="15" t="s">
        <v>200</v>
      </c>
      <c r="C155" s="15" t="s">
        <v>201</v>
      </c>
      <c r="D155" s="15" t="s">
        <v>108</v>
      </c>
      <c r="E155" s="15" t="s">
        <v>27</v>
      </c>
      <c r="F155" s="15" t="s">
        <v>44</v>
      </c>
      <c r="G155" s="15" t="s">
        <v>202</v>
      </c>
      <c r="H155" s="15" t="s">
        <v>132</v>
      </c>
      <c r="I155" s="15" t="s">
        <v>146</v>
      </c>
      <c r="J155" s="15" t="s">
        <v>110</v>
      </c>
      <c r="K155" s="15" t="s">
        <v>15</v>
      </c>
      <c r="L155" s="15" t="s">
        <v>25</v>
      </c>
      <c r="M155" s="15">
        <v>125</v>
      </c>
      <c r="N155" s="15" t="s">
        <v>25</v>
      </c>
      <c r="O155" s="15">
        <v>125</v>
      </c>
      <c r="P155" s="51">
        <f>IFERROR(MATCH(tbl_Data[[#This Row],[Account ]],tbl_Nominal[Account],0),"NOT FOUND")</f>
        <v>15</v>
      </c>
      <c r="Q155" s="49" t="str">
        <f>INDEX(tbl_Nominal[Sign],tbl_Data[[#This Row],[Account Match]])</f>
        <v>Negative</v>
      </c>
      <c r="R155" s="49" t="str">
        <f>INDEX(tbl_Nominal[L1 Group],tbl_Data[[#This Row],[Account Match]])</f>
        <v>Expenditure</v>
      </c>
      <c r="S155" s="49" t="str">
        <f>INDEX(tbl_Nominal[L2 Group],tbl_Data[[#This Row],[Account Match]])</f>
        <v>Overheads</v>
      </c>
      <c r="T155" s="50">
        <f>IF(tbl_Data[[#This Row],[Sign]]="Positive", tbl_Data[[#This Row],[Group Value ]],tbl_Data[[#This Row],[Group Value ]] * -1)</f>
        <v>-125</v>
      </c>
    </row>
    <row r="156" spans="1:20">
      <c r="A156" s="15" t="s">
        <v>126</v>
      </c>
      <c r="B156" s="15" t="s">
        <v>200</v>
      </c>
      <c r="C156" s="15" t="s">
        <v>201</v>
      </c>
      <c r="D156" s="15" t="s">
        <v>108</v>
      </c>
      <c r="E156" s="15" t="s">
        <v>27</v>
      </c>
      <c r="F156" s="15" t="s">
        <v>44</v>
      </c>
      <c r="G156" s="15" t="s">
        <v>202</v>
      </c>
      <c r="H156" s="15" t="s">
        <v>42</v>
      </c>
      <c r="I156" s="15" t="s">
        <v>42</v>
      </c>
      <c r="J156" s="15" t="s">
        <v>110</v>
      </c>
      <c r="K156" s="15" t="s">
        <v>15</v>
      </c>
      <c r="L156" s="15" t="s">
        <v>25</v>
      </c>
      <c r="M156" s="15">
        <v>0</v>
      </c>
      <c r="N156" s="15" t="s">
        <v>25</v>
      </c>
      <c r="O156" s="15">
        <v>0</v>
      </c>
      <c r="P156" s="51">
        <f>IFERROR(MATCH(tbl_Data[[#This Row],[Account ]],tbl_Nominal[Account],0),"NOT FOUND")</f>
        <v>15</v>
      </c>
      <c r="Q156" s="49" t="str">
        <f>INDEX(tbl_Nominal[Sign],tbl_Data[[#This Row],[Account Match]])</f>
        <v>Negative</v>
      </c>
      <c r="R156" s="49" t="str">
        <f>INDEX(tbl_Nominal[L1 Group],tbl_Data[[#This Row],[Account Match]])</f>
        <v>Expenditure</v>
      </c>
      <c r="S156" s="49" t="str">
        <f>INDEX(tbl_Nominal[L2 Group],tbl_Data[[#This Row],[Account Match]])</f>
        <v>Overheads</v>
      </c>
      <c r="T156" s="50">
        <f>IF(tbl_Data[[#This Row],[Sign]]="Positive", tbl_Data[[#This Row],[Group Value ]],tbl_Data[[#This Row],[Group Value ]] * -1)</f>
        <v>0</v>
      </c>
    </row>
    <row r="157" spans="1:20">
      <c r="A157" s="15" t="s">
        <v>126</v>
      </c>
      <c r="B157" s="15" t="s">
        <v>203</v>
      </c>
      <c r="C157" s="15" t="s">
        <v>204</v>
      </c>
      <c r="D157" s="15" t="s">
        <v>108</v>
      </c>
      <c r="E157" s="15" t="s">
        <v>27</v>
      </c>
      <c r="F157" s="15" t="s">
        <v>44</v>
      </c>
      <c r="G157" s="15" t="s">
        <v>205</v>
      </c>
      <c r="H157" s="15" t="s">
        <v>132</v>
      </c>
      <c r="I157" s="15" t="s">
        <v>133</v>
      </c>
      <c r="J157" s="15" t="s">
        <v>110</v>
      </c>
      <c r="K157" s="15" t="s">
        <v>15</v>
      </c>
      <c r="L157" s="15" t="s">
        <v>25</v>
      </c>
      <c r="M157" s="15">
        <v>250</v>
      </c>
      <c r="N157" s="15" t="s">
        <v>25</v>
      </c>
      <c r="O157" s="15">
        <v>250</v>
      </c>
      <c r="P157" s="51">
        <f>IFERROR(MATCH(tbl_Data[[#This Row],[Account ]],tbl_Nominal[Account],0),"NOT FOUND")</f>
        <v>16</v>
      </c>
      <c r="Q157" s="49" t="str">
        <f>INDEX(tbl_Nominal[Sign],tbl_Data[[#This Row],[Account Match]])</f>
        <v>Negative</v>
      </c>
      <c r="R157" s="49" t="str">
        <f>INDEX(tbl_Nominal[L1 Group],tbl_Data[[#This Row],[Account Match]])</f>
        <v>Expenditure</v>
      </c>
      <c r="S157" s="49" t="str">
        <f>INDEX(tbl_Nominal[L2 Group],tbl_Data[[#This Row],[Account Match]])</f>
        <v>Overheads</v>
      </c>
      <c r="T157" s="50">
        <f>IF(tbl_Data[[#This Row],[Sign]]="Positive", tbl_Data[[#This Row],[Group Value ]],tbl_Data[[#This Row],[Group Value ]] * -1)</f>
        <v>-250</v>
      </c>
    </row>
    <row r="158" spans="1:20">
      <c r="A158" s="15" t="s">
        <v>126</v>
      </c>
      <c r="B158" s="15" t="s">
        <v>203</v>
      </c>
      <c r="C158" s="15" t="s">
        <v>204</v>
      </c>
      <c r="D158" s="15" t="s">
        <v>108</v>
      </c>
      <c r="E158" s="15" t="s">
        <v>27</v>
      </c>
      <c r="F158" s="15" t="s">
        <v>44</v>
      </c>
      <c r="G158" s="15" t="s">
        <v>205</v>
      </c>
      <c r="H158" s="15" t="s">
        <v>132</v>
      </c>
      <c r="I158" s="15" t="s">
        <v>134</v>
      </c>
      <c r="J158" s="15" t="s">
        <v>110</v>
      </c>
      <c r="K158" s="15" t="s">
        <v>15</v>
      </c>
      <c r="L158" s="15" t="s">
        <v>25</v>
      </c>
      <c r="M158" s="15">
        <v>250</v>
      </c>
      <c r="N158" s="15" t="s">
        <v>25</v>
      </c>
      <c r="O158" s="15">
        <v>250</v>
      </c>
      <c r="P158" s="51">
        <f>IFERROR(MATCH(tbl_Data[[#This Row],[Account ]],tbl_Nominal[Account],0),"NOT FOUND")</f>
        <v>16</v>
      </c>
      <c r="Q158" s="49" t="str">
        <f>INDEX(tbl_Nominal[Sign],tbl_Data[[#This Row],[Account Match]])</f>
        <v>Negative</v>
      </c>
      <c r="R158" s="49" t="str">
        <f>INDEX(tbl_Nominal[L1 Group],tbl_Data[[#This Row],[Account Match]])</f>
        <v>Expenditure</v>
      </c>
      <c r="S158" s="49" t="str">
        <f>INDEX(tbl_Nominal[L2 Group],tbl_Data[[#This Row],[Account Match]])</f>
        <v>Overheads</v>
      </c>
      <c r="T158" s="50">
        <f>IF(tbl_Data[[#This Row],[Sign]]="Positive", tbl_Data[[#This Row],[Group Value ]],tbl_Data[[#This Row],[Group Value ]] * -1)</f>
        <v>-250</v>
      </c>
    </row>
    <row r="159" spans="1:20">
      <c r="A159" s="15" t="s">
        <v>126</v>
      </c>
      <c r="B159" s="15" t="s">
        <v>203</v>
      </c>
      <c r="C159" s="15" t="s">
        <v>204</v>
      </c>
      <c r="D159" s="15" t="s">
        <v>108</v>
      </c>
      <c r="E159" s="15" t="s">
        <v>27</v>
      </c>
      <c r="F159" s="15" t="s">
        <v>44</v>
      </c>
      <c r="G159" s="15" t="s">
        <v>205</v>
      </c>
      <c r="H159" s="15" t="s">
        <v>132</v>
      </c>
      <c r="I159" s="15" t="s">
        <v>145</v>
      </c>
      <c r="J159" s="15" t="s">
        <v>110</v>
      </c>
      <c r="K159" s="15" t="s">
        <v>15</v>
      </c>
      <c r="L159" s="15" t="s">
        <v>25</v>
      </c>
      <c r="M159" s="15">
        <v>250</v>
      </c>
      <c r="N159" s="15" t="s">
        <v>25</v>
      </c>
      <c r="O159" s="15">
        <v>250</v>
      </c>
      <c r="P159" s="51">
        <f>IFERROR(MATCH(tbl_Data[[#This Row],[Account ]],tbl_Nominal[Account],0),"NOT FOUND")</f>
        <v>16</v>
      </c>
      <c r="Q159" s="49" t="str">
        <f>INDEX(tbl_Nominal[Sign],tbl_Data[[#This Row],[Account Match]])</f>
        <v>Negative</v>
      </c>
      <c r="R159" s="49" t="str">
        <f>INDEX(tbl_Nominal[L1 Group],tbl_Data[[#This Row],[Account Match]])</f>
        <v>Expenditure</v>
      </c>
      <c r="S159" s="49" t="str">
        <f>INDEX(tbl_Nominal[L2 Group],tbl_Data[[#This Row],[Account Match]])</f>
        <v>Overheads</v>
      </c>
      <c r="T159" s="50">
        <f>IF(tbl_Data[[#This Row],[Sign]]="Positive", tbl_Data[[#This Row],[Group Value ]],tbl_Data[[#This Row],[Group Value ]] * -1)</f>
        <v>-250</v>
      </c>
    </row>
    <row r="160" spans="1:20">
      <c r="A160" s="15" t="s">
        <v>126</v>
      </c>
      <c r="B160" s="15" t="s">
        <v>203</v>
      </c>
      <c r="C160" s="15" t="s">
        <v>204</v>
      </c>
      <c r="D160" s="15" t="s">
        <v>108</v>
      </c>
      <c r="E160" s="15" t="s">
        <v>27</v>
      </c>
      <c r="F160" s="15" t="s">
        <v>44</v>
      </c>
      <c r="G160" s="15" t="s">
        <v>205</v>
      </c>
      <c r="H160" s="15" t="s">
        <v>132</v>
      </c>
      <c r="I160" s="15" t="s">
        <v>135</v>
      </c>
      <c r="J160" s="15" t="s">
        <v>110</v>
      </c>
      <c r="K160" s="15" t="s">
        <v>15</v>
      </c>
      <c r="L160" s="15" t="s">
        <v>25</v>
      </c>
      <c r="M160" s="15">
        <v>250</v>
      </c>
      <c r="N160" s="15" t="s">
        <v>25</v>
      </c>
      <c r="O160" s="15">
        <v>250</v>
      </c>
      <c r="P160" s="51">
        <f>IFERROR(MATCH(tbl_Data[[#This Row],[Account ]],tbl_Nominal[Account],0),"NOT FOUND")</f>
        <v>16</v>
      </c>
      <c r="Q160" s="49" t="str">
        <f>INDEX(tbl_Nominal[Sign],tbl_Data[[#This Row],[Account Match]])</f>
        <v>Negative</v>
      </c>
      <c r="R160" s="49" t="str">
        <f>INDEX(tbl_Nominal[L1 Group],tbl_Data[[#This Row],[Account Match]])</f>
        <v>Expenditure</v>
      </c>
      <c r="S160" s="49" t="str">
        <f>INDEX(tbl_Nominal[L2 Group],tbl_Data[[#This Row],[Account Match]])</f>
        <v>Overheads</v>
      </c>
      <c r="T160" s="50">
        <f>IF(tbl_Data[[#This Row],[Sign]]="Positive", tbl_Data[[#This Row],[Group Value ]],tbl_Data[[#This Row],[Group Value ]] * -1)</f>
        <v>-250</v>
      </c>
    </row>
    <row r="161" spans="1:20">
      <c r="A161" s="15" t="s">
        <v>126</v>
      </c>
      <c r="B161" s="15" t="s">
        <v>203</v>
      </c>
      <c r="C161" s="15" t="s">
        <v>204</v>
      </c>
      <c r="D161" s="15" t="s">
        <v>108</v>
      </c>
      <c r="E161" s="15" t="s">
        <v>27</v>
      </c>
      <c r="F161" s="15" t="s">
        <v>44</v>
      </c>
      <c r="G161" s="15" t="s">
        <v>205</v>
      </c>
      <c r="H161" s="15" t="s">
        <v>132</v>
      </c>
      <c r="I161" s="15" t="s">
        <v>146</v>
      </c>
      <c r="J161" s="15" t="s">
        <v>110</v>
      </c>
      <c r="K161" s="15" t="s">
        <v>15</v>
      </c>
      <c r="L161" s="15" t="s">
        <v>25</v>
      </c>
      <c r="M161" s="15">
        <v>250</v>
      </c>
      <c r="N161" s="15" t="s">
        <v>25</v>
      </c>
      <c r="O161" s="15">
        <v>250</v>
      </c>
      <c r="P161" s="51">
        <f>IFERROR(MATCH(tbl_Data[[#This Row],[Account ]],tbl_Nominal[Account],0),"NOT FOUND")</f>
        <v>16</v>
      </c>
      <c r="Q161" s="49" t="str">
        <f>INDEX(tbl_Nominal[Sign],tbl_Data[[#This Row],[Account Match]])</f>
        <v>Negative</v>
      </c>
      <c r="R161" s="49" t="str">
        <f>INDEX(tbl_Nominal[L1 Group],tbl_Data[[#This Row],[Account Match]])</f>
        <v>Expenditure</v>
      </c>
      <c r="S161" s="49" t="str">
        <f>INDEX(tbl_Nominal[L2 Group],tbl_Data[[#This Row],[Account Match]])</f>
        <v>Overheads</v>
      </c>
      <c r="T161" s="50">
        <f>IF(tbl_Data[[#This Row],[Sign]]="Positive", tbl_Data[[#This Row],[Group Value ]],tbl_Data[[#This Row],[Group Value ]] * -1)</f>
        <v>-250</v>
      </c>
    </row>
    <row r="162" spans="1:20">
      <c r="A162" s="15" t="s">
        <v>126</v>
      </c>
      <c r="B162" s="15" t="s">
        <v>203</v>
      </c>
      <c r="C162" s="15" t="s">
        <v>204</v>
      </c>
      <c r="D162" s="15" t="s">
        <v>108</v>
      </c>
      <c r="E162" s="15" t="s">
        <v>27</v>
      </c>
      <c r="F162" s="15" t="s">
        <v>44</v>
      </c>
      <c r="G162" s="15" t="s">
        <v>205</v>
      </c>
      <c r="H162" s="15" t="s">
        <v>42</v>
      </c>
      <c r="I162" s="15" t="s">
        <v>42</v>
      </c>
      <c r="J162" s="15" t="s">
        <v>110</v>
      </c>
      <c r="K162" s="15" t="s">
        <v>15</v>
      </c>
      <c r="L162" s="15" t="s">
        <v>25</v>
      </c>
      <c r="M162" s="15">
        <v>0</v>
      </c>
      <c r="N162" s="15" t="s">
        <v>25</v>
      </c>
      <c r="O162" s="15">
        <v>0</v>
      </c>
      <c r="P162" s="51">
        <f>IFERROR(MATCH(tbl_Data[[#This Row],[Account ]],tbl_Nominal[Account],0),"NOT FOUND")</f>
        <v>16</v>
      </c>
      <c r="Q162" s="49" t="str">
        <f>INDEX(tbl_Nominal[Sign],tbl_Data[[#This Row],[Account Match]])</f>
        <v>Negative</v>
      </c>
      <c r="R162" s="49" t="str">
        <f>INDEX(tbl_Nominal[L1 Group],tbl_Data[[#This Row],[Account Match]])</f>
        <v>Expenditure</v>
      </c>
      <c r="S162" s="49" t="str">
        <f>INDEX(tbl_Nominal[L2 Group],tbl_Data[[#This Row],[Account Match]])</f>
        <v>Overheads</v>
      </c>
      <c r="T162" s="50">
        <f>IF(tbl_Data[[#This Row],[Sign]]="Positive", tbl_Data[[#This Row],[Group Value ]],tbl_Data[[#This Row],[Group Value ]] * -1)</f>
        <v>0</v>
      </c>
    </row>
    <row r="163" spans="1:20">
      <c r="A163" s="15" t="s">
        <v>126</v>
      </c>
      <c r="B163" s="15" t="s">
        <v>206</v>
      </c>
      <c r="C163" s="15" t="s">
        <v>207</v>
      </c>
      <c r="D163" s="15" t="s">
        <v>108</v>
      </c>
      <c r="E163" s="15" t="s">
        <v>27</v>
      </c>
      <c r="F163" s="15" t="s">
        <v>44</v>
      </c>
      <c r="G163" s="15" t="s">
        <v>202</v>
      </c>
      <c r="H163" s="15" t="s">
        <v>132</v>
      </c>
      <c r="I163" s="15" t="s">
        <v>133</v>
      </c>
      <c r="J163" s="15" t="s">
        <v>110</v>
      </c>
      <c r="K163" s="15" t="s">
        <v>15</v>
      </c>
      <c r="L163" s="15" t="s">
        <v>25</v>
      </c>
      <c r="M163" s="15">
        <v>41.67</v>
      </c>
      <c r="N163" s="15" t="s">
        <v>25</v>
      </c>
      <c r="O163" s="15">
        <v>41.67</v>
      </c>
      <c r="P163" s="51">
        <f>IFERROR(MATCH(tbl_Data[[#This Row],[Account ]],tbl_Nominal[Account],0),"NOT FOUND")</f>
        <v>17</v>
      </c>
      <c r="Q163" s="49" t="str">
        <f>INDEX(tbl_Nominal[Sign],tbl_Data[[#This Row],[Account Match]])</f>
        <v>Negative</v>
      </c>
      <c r="R163" s="49" t="str">
        <f>INDEX(tbl_Nominal[L1 Group],tbl_Data[[#This Row],[Account Match]])</f>
        <v>Expenditure</v>
      </c>
      <c r="S163" s="49" t="str">
        <f>INDEX(tbl_Nominal[L2 Group],tbl_Data[[#This Row],[Account Match]])</f>
        <v>Overheads</v>
      </c>
      <c r="T163" s="50">
        <f>IF(tbl_Data[[#This Row],[Sign]]="Positive", tbl_Data[[#This Row],[Group Value ]],tbl_Data[[#This Row],[Group Value ]] * -1)</f>
        <v>-41.67</v>
      </c>
    </row>
    <row r="164" spans="1:20">
      <c r="A164" s="15" t="s">
        <v>126</v>
      </c>
      <c r="B164" s="15" t="s">
        <v>206</v>
      </c>
      <c r="C164" s="15" t="s">
        <v>207</v>
      </c>
      <c r="D164" s="15" t="s">
        <v>108</v>
      </c>
      <c r="E164" s="15" t="s">
        <v>27</v>
      </c>
      <c r="F164" s="15" t="s">
        <v>44</v>
      </c>
      <c r="G164" s="15" t="s">
        <v>202</v>
      </c>
      <c r="H164" s="15" t="s">
        <v>132</v>
      </c>
      <c r="I164" s="15" t="s">
        <v>134</v>
      </c>
      <c r="J164" s="15" t="s">
        <v>110</v>
      </c>
      <c r="K164" s="15" t="s">
        <v>15</v>
      </c>
      <c r="L164" s="15" t="s">
        <v>25</v>
      </c>
      <c r="M164" s="15">
        <v>41.67</v>
      </c>
      <c r="N164" s="15" t="s">
        <v>25</v>
      </c>
      <c r="O164" s="15">
        <v>41.67</v>
      </c>
      <c r="P164" s="51">
        <f>IFERROR(MATCH(tbl_Data[[#This Row],[Account ]],tbl_Nominal[Account],0),"NOT FOUND")</f>
        <v>17</v>
      </c>
      <c r="Q164" s="49" t="str">
        <f>INDEX(tbl_Nominal[Sign],tbl_Data[[#This Row],[Account Match]])</f>
        <v>Negative</v>
      </c>
      <c r="R164" s="49" t="str">
        <f>INDEX(tbl_Nominal[L1 Group],tbl_Data[[#This Row],[Account Match]])</f>
        <v>Expenditure</v>
      </c>
      <c r="S164" s="49" t="str">
        <f>INDEX(tbl_Nominal[L2 Group],tbl_Data[[#This Row],[Account Match]])</f>
        <v>Overheads</v>
      </c>
      <c r="T164" s="50">
        <f>IF(tbl_Data[[#This Row],[Sign]]="Positive", tbl_Data[[#This Row],[Group Value ]],tbl_Data[[#This Row],[Group Value ]] * -1)</f>
        <v>-41.67</v>
      </c>
    </row>
    <row r="165" spans="1:20">
      <c r="A165" s="15" t="s">
        <v>126</v>
      </c>
      <c r="B165" s="15" t="s">
        <v>206</v>
      </c>
      <c r="C165" s="15" t="s">
        <v>207</v>
      </c>
      <c r="D165" s="15" t="s">
        <v>108</v>
      </c>
      <c r="E165" s="15" t="s">
        <v>27</v>
      </c>
      <c r="F165" s="15" t="s">
        <v>44</v>
      </c>
      <c r="G165" s="15" t="s">
        <v>202</v>
      </c>
      <c r="H165" s="15" t="s">
        <v>132</v>
      </c>
      <c r="I165" s="15" t="s">
        <v>145</v>
      </c>
      <c r="J165" s="15" t="s">
        <v>110</v>
      </c>
      <c r="K165" s="15" t="s">
        <v>15</v>
      </c>
      <c r="L165" s="15" t="s">
        <v>25</v>
      </c>
      <c r="M165" s="15">
        <v>41.67</v>
      </c>
      <c r="N165" s="15" t="s">
        <v>25</v>
      </c>
      <c r="O165" s="15">
        <v>41.67</v>
      </c>
      <c r="P165" s="51">
        <f>IFERROR(MATCH(tbl_Data[[#This Row],[Account ]],tbl_Nominal[Account],0),"NOT FOUND")</f>
        <v>17</v>
      </c>
      <c r="Q165" s="49" t="str">
        <f>INDEX(tbl_Nominal[Sign],tbl_Data[[#This Row],[Account Match]])</f>
        <v>Negative</v>
      </c>
      <c r="R165" s="49" t="str">
        <f>INDEX(tbl_Nominal[L1 Group],tbl_Data[[#This Row],[Account Match]])</f>
        <v>Expenditure</v>
      </c>
      <c r="S165" s="49" t="str">
        <f>INDEX(tbl_Nominal[L2 Group],tbl_Data[[#This Row],[Account Match]])</f>
        <v>Overheads</v>
      </c>
      <c r="T165" s="50">
        <f>IF(tbl_Data[[#This Row],[Sign]]="Positive", tbl_Data[[#This Row],[Group Value ]],tbl_Data[[#This Row],[Group Value ]] * -1)</f>
        <v>-41.67</v>
      </c>
    </row>
    <row r="166" spans="1:20">
      <c r="A166" s="15" t="s">
        <v>126</v>
      </c>
      <c r="B166" s="15" t="s">
        <v>206</v>
      </c>
      <c r="C166" s="15" t="s">
        <v>207</v>
      </c>
      <c r="D166" s="15" t="s">
        <v>108</v>
      </c>
      <c r="E166" s="15" t="s">
        <v>27</v>
      </c>
      <c r="F166" s="15" t="s">
        <v>44</v>
      </c>
      <c r="G166" s="15" t="s">
        <v>202</v>
      </c>
      <c r="H166" s="15" t="s">
        <v>132</v>
      </c>
      <c r="I166" s="15" t="s">
        <v>135</v>
      </c>
      <c r="J166" s="15" t="s">
        <v>110</v>
      </c>
      <c r="K166" s="15" t="s">
        <v>15</v>
      </c>
      <c r="L166" s="15" t="s">
        <v>25</v>
      </c>
      <c r="M166" s="15">
        <v>41.67</v>
      </c>
      <c r="N166" s="15" t="s">
        <v>25</v>
      </c>
      <c r="O166" s="15">
        <v>41.67</v>
      </c>
      <c r="P166" s="51">
        <f>IFERROR(MATCH(tbl_Data[[#This Row],[Account ]],tbl_Nominal[Account],0),"NOT FOUND")</f>
        <v>17</v>
      </c>
      <c r="Q166" s="49" t="str">
        <f>INDEX(tbl_Nominal[Sign],tbl_Data[[#This Row],[Account Match]])</f>
        <v>Negative</v>
      </c>
      <c r="R166" s="49" t="str">
        <f>INDEX(tbl_Nominal[L1 Group],tbl_Data[[#This Row],[Account Match]])</f>
        <v>Expenditure</v>
      </c>
      <c r="S166" s="49" t="str">
        <f>INDEX(tbl_Nominal[L2 Group],tbl_Data[[#This Row],[Account Match]])</f>
        <v>Overheads</v>
      </c>
      <c r="T166" s="50">
        <f>IF(tbl_Data[[#This Row],[Sign]]="Positive", tbl_Data[[#This Row],[Group Value ]],tbl_Data[[#This Row],[Group Value ]] * -1)</f>
        <v>-41.67</v>
      </c>
    </row>
    <row r="167" spans="1:20">
      <c r="A167" s="15" t="s">
        <v>126</v>
      </c>
      <c r="B167" s="15" t="s">
        <v>206</v>
      </c>
      <c r="C167" s="15" t="s">
        <v>207</v>
      </c>
      <c r="D167" s="15" t="s">
        <v>108</v>
      </c>
      <c r="E167" s="15" t="s">
        <v>27</v>
      </c>
      <c r="F167" s="15" t="s">
        <v>44</v>
      </c>
      <c r="G167" s="15" t="s">
        <v>202</v>
      </c>
      <c r="H167" s="15" t="s">
        <v>132</v>
      </c>
      <c r="I167" s="15" t="s">
        <v>146</v>
      </c>
      <c r="J167" s="15" t="s">
        <v>110</v>
      </c>
      <c r="K167" s="15" t="s">
        <v>15</v>
      </c>
      <c r="L167" s="15" t="s">
        <v>25</v>
      </c>
      <c r="M167" s="15">
        <v>41.67</v>
      </c>
      <c r="N167" s="15" t="s">
        <v>25</v>
      </c>
      <c r="O167" s="15">
        <v>41.67</v>
      </c>
      <c r="P167" s="51">
        <f>IFERROR(MATCH(tbl_Data[[#This Row],[Account ]],tbl_Nominal[Account],0),"NOT FOUND")</f>
        <v>17</v>
      </c>
      <c r="Q167" s="49" t="str">
        <f>INDEX(tbl_Nominal[Sign],tbl_Data[[#This Row],[Account Match]])</f>
        <v>Negative</v>
      </c>
      <c r="R167" s="49" t="str">
        <f>INDEX(tbl_Nominal[L1 Group],tbl_Data[[#This Row],[Account Match]])</f>
        <v>Expenditure</v>
      </c>
      <c r="S167" s="49" t="str">
        <f>INDEX(tbl_Nominal[L2 Group],tbl_Data[[#This Row],[Account Match]])</f>
        <v>Overheads</v>
      </c>
      <c r="T167" s="50">
        <f>IF(tbl_Data[[#This Row],[Sign]]="Positive", tbl_Data[[#This Row],[Group Value ]],tbl_Data[[#This Row],[Group Value ]] * -1)</f>
        <v>-41.67</v>
      </c>
    </row>
    <row r="168" spans="1:20">
      <c r="A168" s="15" t="s">
        <v>126</v>
      </c>
      <c r="B168" s="15" t="s">
        <v>206</v>
      </c>
      <c r="C168" s="15" t="s">
        <v>207</v>
      </c>
      <c r="D168" s="15" t="s">
        <v>108</v>
      </c>
      <c r="E168" s="15" t="s">
        <v>27</v>
      </c>
      <c r="F168" s="15" t="s">
        <v>44</v>
      </c>
      <c r="G168" s="15" t="s">
        <v>202</v>
      </c>
      <c r="H168" s="15" t="s">
        <v>42</v>
      </c>
      <c r="I168" s="15" t="s">
        <v>42</v>
      </c>
      <c r="J168" s="15" t="s">
        <v>110</v>
      </c>
      <c r="K168" s="15" t="s">
        <v>15</v>
      </c>
      <c r="L168" s="15" t="s">
        <v>25</v>
      </c>
      <c r="M168" s="15">
        <v>0</v>
      </c>
      <c r="N168" s="15" t="s">
        <v>25</v>
      </c>
      <c r="O168" s="15">
        <v>0</v>
      </c>
      <c r="P168" s="51">
        <f>IFERROR(MATCH(tbl_Data[[#This Row],[Account ]],tbl_Nominal[Account],0),"NOT FOUND")</f>
        <v>17</v>
      </c>
      <c r="Q168" s="49" t="str">
        <f>INDEX(tbl_Nominal[Sign],tbl_Data[[#This Row],[Account Match]])</f>
        <v>Negative</v>
      </c>
      <c r="R168" s="49" t="str">
        <f>INDEX(tbl_Nominal[L1 Group],tbl_Data[[#This Row],[Account Match]])</f>
        <v>Expenditure</v>
      </c>
      <c r="S168" s="49" t="str">
        <f>INDEX(tbl_Nominal[L2 Group],tbl_Data[[#This Row],[Account Match]])</f>
        <v>Overheads</v>
      </c>
      <c r="T168" s="50">
        <f>IF(tbl_Data[[#This Row],[Sign]]="Positive", tbl_Data[[#This Row],[Group Value ]],tbl_Data[[#This Row],[Group Value ]] * -1)</f>
        <v>0</v>
      </c>
    </row>
    <row r="169" spans="1:20">
      <c r="A169" s="15" t="s">
        <v>126</v>
      </c>
      <c r="B169" s="15" t="s">
        <v>208</v>
      </c>
      <c r="C169" s="15" t="s">
        <v>209</v>
      </c>
      <c r="D169" s="15" t="s">
        <v>108</v>
      </c>
      <c r="E169" s="15" t="s">
        <v>27</v>
      </c>
      <c r="F169" s="15" t="s">
        <v>44</v>
      </c>
      <c r="G169" s="15" t="s">
        <v>202</v>
      </c>
      <c r="H169" s="15" t="s">
        <v>132</v>
      </c>
      <c r="I169" s="15" t="s">
        <v>133</v>
      </c>
      <c r="J169" s="15" t="s">
        <v>110</v>
      </c>
      <c r="K169" s="15" t="s">
        <v>15</v>
      </c>
      <c r="L169" s="15" t="s">
        <v>25</v>
      </c>
      <c r="M169" s="15">
        <v>166.67</v>
      </c>
      <c r="N169" s="15" t="s">
        <v>25</v>
      </c>
      <c r="O169" s="15">
        <v>166.67</v>
      </c>
      <c r="P169" s="51">
        <f>IFERROR(MATCH(tbl_Data[[#This Row],[Account ]],tbl_Nominal[Account],0),"NOT FOUND")</f>
        <v>18</v>
      </c>
      <c r="Q169" s="49" t="str">
        <f>INDEX(tbl_Nominal[Sign],tbl_Data[[#This Row],[Account Match]])</f>
        <v>Negative</v>
      </c>
      <c r="R169" s="49" t="str">
        <f>INDEX(tbl_Nominal[L1 Group],tbl_Data[[#This Row],[Account Match]])</f>
        <v>Expenditure</v>
      </c>
      <c r="S169" s="49" t="str">
        <f>INDEX(tbl_Nominal[L2 Group],tbl_Data[[#This Row],[Account Match]])</f>
        <v>Overheads</v>
      </c>
      <c r="T169" s="50">
        <f>IF(tbl_Data[[#This Row],[Sign]]="Positive", tbl_Data[[#This Row],[Group Value ]],tbl_Data[[#This Row],[Group Value ]] * -1)</f>
        <v>-166.67</v>
      </c>
    </row>
    <row r="170" spans="1:20">
      <c r="A170" s="15" t="s">
        <v>126</v>
      </c>
      <c r="B170" s="15" t="s">
        <v>208</v>
      </c>
      <c r="C170" s="15" t="s">
        <v>209</v>
      </c>
      <c r="D170" s="15" t="s">
        <v>108</v>
      </c>
      <c r="E170" s="15" t="s">
        <v>27</v>
      </c>
      <c r="F170" s="15" t="s">
        <v>44</v>
      </c>
      <c r="G170" s="15" t="s">
        <v>202</v>
      </c>
      <c r="H170" s="15" t="s">
        <v>132</v>
      </c>
      <c r="I170" s="15" t="s">
        <v>134</v>
      </c>
      <c r="J170" s="15" t="s">
        <v>110</v>
      </c>
      <c r="K170" s="15" t="s">
        <v>15</v>
      </c>
      <c r="L170" s="15" t="s">
        <v>25</v>
      </c>
      <c r="M170" s="15">
        <v>166.67</v>
      </c>
      <c r="N170" s="15" t="s">
        <v>25</v>
      </c>
      <c r="O170" s="15">
        <v>166.67</v>
      </c>
      <c r="P170" s="51">
        <f>IFERROR(MATCH(tbl_Data[[#This Row],[Account ]],tbl_Nominal[Account],0),"NOT FOUND")</f>
        <v>18</v>
      </c>
      <c r="Q170" s="49" t="str">
        <f>INDEX(tbl_Nominal[Sign],tbl_Data[[#This Row],[Account Match]])</f>
        <v>Negative</v>
      </c>
      <c r="R170" s="49" t="str">
        <f>INDEX(tbl_Nominal[L1 Group],tbl_Data[[#This Row],[Account Match]])</f>
        <v>Expenditure</v>
      </c>
      <c r="S170" s="49" t="str">
        <f>INDEX(tbl_Nominal[L2 Group],tbl_Data[[#This Row],[Account Match]])</f>
        <v>Overheads</v>
      </c>
      <c r="T170" s="50">
        <f>IF(tbl_Data[[#This Row],[Sign]]="Positive", tbl_Data[[#This Row],[Group Value ]],tbl_Data[[#This Row],[Group Value ]] * -1)</f>
        <v>-166.67</v>
      </c>
    </row>
    <row r="171" spans="1:20">
      <c r="A171" s="15" t="s">
        <v>126</v>
      </c>
      <c r="B171" s="15" t="s">
        <v>208</v>
      </c>
      <c r="C171" s="15" t="s">
        <v>209</v>
      </c>
      <c r="D171" s="15" t="s">
        <v>108</v>
      </c>
      <c r="E171" s="15" t="s">
        <v>27</v>
      </c>
      <c r="F171" s="15" t="s">
        <v>44</v>
      </c>
      <c r="G171" s="15" t="s">
        <v>202</v>
      </c>
      <c r="H171" s="15" t="s">
        <v>132</v>
      </c>
      <c r="I171" s="15" t="s">
        <v>145</v>
      </c>
      <c r="J171" s="15" t="s">
        <v>110</v>
      </c>
      <c r="K171" s="15" t="s">
        <v>15</v>
      </c>
      <c r="L171" s="15" t="s">
        <v>25</v>
      </c>
      <c r="M171" s="15">
        <v>166.67</v>
      </c>
      <c r="N171" s="15" t="s">
        <v>25</v>
      </c>
      <c r="O171" s="15">
        <v>166.67</v>
      </c>
      <c r="P171" s="51">
        <f>IFERROR(MATCH(tbl_Data[[#This Row],[Account ]],tbl_Nominal[Account],0),"NOT FOUND")</f>
        <v>18</v>
      </c>
      <c r="Q171" s="49" t="str">
        <f>INDEX(tbl_Nominal[Sign],tbl_Data[[#This Row],[Account Match]])</f>
        <v>Negative</v>
      </c>
      <c r="R171" s="49" t="str">
        <f>INDEX(tbl_Nominal[L1 Group],tbl_Data[[#This Row],[Account Match]])</f>
        <v>Expenditure</v>
      </c>
      <c r="S171" s="49" t="str">
        <f>INDEX(tbl_Nominal[L2 Group],tbl_Data[[#This Row],[Account Match]])</f>
        <v>Overheads</v>
      </c>
      <c r="T171" s="50">
        <f>IF(tbl_Data[[#This Row],[Sign]]="Positive", tbl_Data[[#This Row],[Group Value ]],tbl_Data[[#This Row],[Group Value ]] * -1)</f>
        <v>-166.67</v>
      </c>
    </row>
    <row r="172" spans="1:20">
      <c r="A172" s="15" t="s">
        <v>126</v>
      </c>
      <c r="B172" s="15" t="s">
        <v>208</v>
      </c>
      <c r="C172" s="15" t="s">
        <v>209</v>
      </c>
      <c r="D172" s="15" t="s">
        <v>108</v>
      </c>
      <c r="E172" s="15" t="s">
        <v>27</v>
      </c>
      <c r="F172" s="15" t="s">
        <v>44</v>
      </c>
      <c r="G172" s="15" t="s">
        <v>202</v>
      </c>
      <c r="H172" s="15" t="s">
        <v>132</v>
      </c>
      <c r="I172" s="15" t="s">
        <v>135</v>
      </c>
      <c r="J172" s="15" t="s">
        <v>110</v>
      </c>
      <c r="K172" s="15" t="s">
        <v>15</v>
      </c>
      <c r="L172" s="15" t="s">
        <v>25</v>
      </c>
      <c r="M172" s="15">
        <v>166.67</v>
      </c>
      <c r="N172" s="15" t="s">
        <v>25</v>
      </c>
      <c r="O172" s="15">
        <v>166.67</v>
      </c>
      <c r="P172" s="51">
        <f>IFERROR(MATCH(tbl_Data[[#This Row],[Account ]],tbl_Nominal[Account],0),"NOT FOUND")</f>
        <v>18</v>
      </c>
      <c r="Q172" s="49" t="str">
        <f>INDEX(tbl_Nominal[Sign],tbl_Data[[#This Row],[Account Match]])</f>
        <v>Negative</v>
      </c>
      <c r="R172" s="49" t="str">
        <f>INDEX(tbl_Nominal[L1 Group],tbl_Data[[#This Row],[Account Match]])</f>
        <v>Expenditure</v>
      </c>
      <c r="S172" s="49" t="str">
        <f>INDEX(tbl_Nominal[L2 Group],tbl_Data[[#This Row],[Account Match]])</f>
        <v>Overheads</v>
      </c>
      <c r="T172" s="50">
        <f>IF(tbl_Data[[#This Row],[Sign]]="Positive", tbl_Data[[#This Row],[Group Value ]],tbl_Data[[#This Row],[Group Value ]] * -1)</f>
        <v>-166.67</v>
      </c>
    </row>
    <row r="173" spans="1:20">
      <c r="A173" s="15" t="s">
        <v>126</v>
      </c>
      <c r="B173" s="15" t="s">
        <v>208</v>
      </c>
      <c r="C173" s="15" t="s">
        <v>209</v>
      </c>
      <c r="D173" s="15" t="s">
        <v>108</v>
      </c>
      <c r="E173" s="15" t="s">
        <v>27</v>
      </c>
      <c r="F173" s="15" t="s">
        <v>44</v>
      </c>
      <c r="G173" s="15" t="s">
        <v>202</v>
      </c>
      <c r="H173" s="15" t="s">
        <v>132</v>
      </c>
      <c r="I173" s="15" t="s">
        <v>146</v>
      </c>
      <c r="J173" s="15" t="s">
        <v>110</v>
      </c>
      <c r="K173" s="15" t="s">
        <v>15</v>
      </c>
      <c r="L173" s="15" t="s">
        <v>25</v>
      </c>
      <c r="M173" s="15">
        <v>166.67</v>
      </c>
      <c r="N173" s="15" t="s">
        <v>25</v>
      </c>
      <c r="O173" s="15">
        <v>166.67</v>
      </c>
      <c r="P173" s="51">
        <f>IFERROR(MATCH(tbl_Data[[#This Row],[Account ]],tbl_Nominal[Account],0),"NOT FOUND")</f>
        <v>18</v>
      </c>
      <c r="Q173" s="49" t="str">
        <f>INDEX(tbl_Nominal[Sign],tbl_Data[[#This Row],[Account Match]])</f>
        <v>Negative</v>
      </c>
      <c r="R173" s="49" t="str">
        <f>INDEX(tbl_Nominal[L1 Group],tbl_Data[[#This Row],[Account Match]])</f>
        <v>Expenditure</v>
      </c>
      <c r="S173" s="49" t="str">
        <f>INDEX(tbl_Nominal[L2 Group],tbl_Data[[#This Row],[Account Match]])</f>
        <v>Overheads</v>
      </c>
      <c r="T173" s="50">
        <f>IF(tbl_Data[[#This Row],[Sign]]="Positive", tbl_Data[[#This Row],[Group Value ]],tbl_Data[[#This Row],[Group Value ]] * -1)</f>
        <v>-166.67</v>
      </c>
    </row>
    <row r="174" spans="1:20">
      <c r="A174" s="15" t="s">
        <v>126</v>
      </c>
      <c r="B174" s="15" t="s">
        <v>208</v>
      </c>
      <c r="C174" s="15" t="s">
        <v>209</v>
      </c>
      <c r="D174" s="15" t="s">
        <v>108</v>
      </c>
      <c r="E174" s="15" t="s">
        <v>27</v>
      </c>
      <c r="F174" s="15" t="s">
        <v>44</v>
      </c>
      <c r="G174" s="15" t="s">
        <v>202</v>
      </c>
      <c r="H174" s="15" t="s">
        <v>42</v>
      </c>
      <c r="I174" s="15" t="s">
        <v>42</v>
      </c>
      <c r="J174" s="15" t="s">
        <v>110</v>
      </c>
      <c r="K174" s="15" t="s">
        <v>15</v>
      </c>
      <c r="L174" s="15" t="s">
        <v>25</v>
      </c>
      <c r="M174" s="15">
        <v>0</v>
      </c>
      <c r="N174" s="15" t="s">
        <v>25</v>
      </c>
      <c r="O174" s="15">
        <v>0</v>
      </c>
      <c r="P174" s="51">
        <f>IFERROR(MATCH(tbl_Data[[#This Row],[Account ]],tbl_Nominal[Account],0),"NOT FOUND")</f>
        <v>18</v>
      </c>
      <c r="Q174" s="49" t="str">
        <f>INDEX(tbl_Nominal[Sign],tbl_Data[[#This Row],[Account Match]])</f>
        <v>Negative</v>
      </c>
      <c r="R174" s="49" t="str">
        <f>INDEX(tbl_Nominal[L1 Group],tbl_Data[[#This Row],[Account Match]])</f>
        <v>Expenditure</v>
      </c>
      <c r="S174" s="49" t="str">
        <f>INDEX(tbl_Nominal[L2 Group],tbl_Data[[#This Row],[Account Match]])</f>
        <v>Overheads</v>
      </c>
      <c r="T174" s="50">
        <f>IF(tbl_Data[[#This Row],[Sign]]="Positive", tbl_Data[[#This Row],[Group Value ]],tbl_Data[[#This Row],[Group Value ]] * -1)</f>
        <v>0</v>
      </c>
    </row>
    <row r="175" spans="1:20">
      <c r="A175" s="15" t="s">
        <v>126</v>
      </c>
      <c r="B175" s="15" t="s">
        <v>210</v>
      </c>
      <c r="C175" s="15" t="s">
        <v>211</v>
      </c>
      <c r="D175" s="15" t="s">
        <v>108</v>
      </c>
      <c r="E175" s="15" t="s">
        <v>27</v>
      </c>
      <c r="F175" s="15" t="s">
        <v>44</v>
      </c>
      <c r="G175" s="15" t="s">
        <v>212</v>
      </c>
      <c r="H175" s="15" t="s">
        <v>132</v>
      </c>
      <c r="I175" s="15" t="s">
        <v>133</v>
      </c>
      <c r="J175" s="15" t="s">
        <v>110</v>
      </c>
      <c r="K175" s="15" t="s">
        <v>15</v>
      </c>
      <c r="L175" s="15" t="s">
        <v>25</v>
      </c>
      <c r="M175" s="15">
        <v>125</v>
      </c>
      <c r="N175" s="15" t="s">
        <v>25</v>
      </c>
      <c r="O175" s="15">
        <v>125</v>
      </c>
      <c r="P175" s="51">
        <f>IFERROR(MATCH(tbl_Data[[#This Row],[Account ]],tbl_Nominal[Account],0),"NOT FOUND")</f>
        <v>19</v>
      </c>
      <c r="Q175" s="49" t="str">
        <f>INDEX(tbl_Nominal[Sign],tbl_Data[[#This Row],[Account Match]])</f>
        <v>Negative</v>
      </c>
      <c r="R175" s="49" t="str">
        <f>INDEX(tbl_Nominal[L1 Group],tbl_Data[[#This Row],[Account Match]])</f>
        <v>Expenditure</v>
      </c>
      <c r="S175" s="49" t="str">
        <f>INDEX(tbl_Nominal[L2 Group],tbl_Data[[#This Row],[Account Match]])</f>
        <v>Overheads</v>
      </c>
      <c r="T175" s="50">
        <f>IF(tbl_Data[[#This Row],[Sign]]="Positive", tbl_Data[[#This Row],[Group Value ]],tbl_Data[[#This Row],[Group Value ]] * -1)</f>
        <v>-125</v>
      </c>
    </row>
    <row r="176" spans="1:20">
      <c r="A176" s="15" t="s">
        <v>126</v>
      </c>
      <c r="B176" s="15" t="s">
        <v>210</v>
      </c>
      <c r="C176" s="15" t="s">
        <v>211</v>
      </c>
      <c r="D176" s="15" t="s">
        <v>108</v>
      </c>
      <c r="E176" s="15" t="s">
        <v>27</v>
      </c>
      <c r="F176" s="15" t="s">
        <v>44</v>
      </c>
      <c r="G176" s="15" t="s">
        <v>212</v>
      </c>
      <c r="H176" s="15" t="s">
        <v>132</v>
      </c>
      <c r="I176" s="15" t="s">
        <v>134</v>
      </c>
      <c r="J176" s="15" t="s">
        <v>110</v>
      </c>
      <c r="K176" s="15" t="s">
        <v>15</v>
      </c>
      <c r="L176" s="15" t="s">
        <v>25</v>
      </c>
      <c r="M176" s="15">
        <v>125</v>
      </c>
      <c r="N176" s="15" t="s">
        <v>25</v>
      </c>
      <c r="O176" s="15">
        <v>125</v>
      </c>
      <c r="P176" s="51">
        <f>IFERROR(MATCH(tbl_Data[[#This Row],[Account ]],tbl_Nominal[Account],0),"NOT FOUND")</f>
        <v>19</v>
      </c>
      <c r="Q176" s="49" t="str">
        <f>INDEX(tbl_Nominal[Sign],tbl_Data[[#This Row],[Account Match]])</f>
        <v>Negative</v>
      </c>
      <c r="R176" s="49" t="str">
        <f>INDEX(tbl_Nominal[L1 Group],tbl_Data[[#This Row],[Account Match]])</f>
        <v>Expenditure</v>
      </c>
      <c r="S176" s="49" t="str">
        <f>INDEX(tbl_Nominal[L2 Group],tbl_Data[[#This Row],[Account Match]])</f>
        <v>Overheads</v>
      </c>
      <c r="T176" s="50">
        <f>IF(tbl_Data[[#This Row],[Sign]]="Positive", tbl_Data[[#This Row],[Group Value ]],tbl_Data[[#This Row],[Group Value ]] * -1)</f>
        <v>-125</v>
      </c>
    </row>
    <row r="177" spans="1:20">
      <c r="A177" s="15" t="s">
        <v>126</v>
      </c>
      <c r="B177" s="15" t="s">
        <v>210</v>
      </c>
      <c r="C177" s="15" t="s">
        <v>211</v>
      </c>
      <c r="D177" s="15" t="s">
        <v>108</v>
      </c>
      <c r="E177" s="15" t="s">
        <v>27</v>
      </c>
      <c r="F177" s="15" t="s">
        <v>44</v>
      </c>
      <c r="G177" s="15" t="s">
        <v>212</v>
      </c>
      <c r="H177" s="15" t="s">
        <v>132</v>
      </c>
      <c r="I177" s="15" t="s">
        <v>145</v>
      </c>
      <c r="J177" s="15" t="s">
        <v>110</v>
      </c>
      <c r="K177" s="15" t="s">
        <v>15</v>
      </c>
      <c r="L177" s="15" t="s">
        <v>25</v>
      </c>
      <c r="M177" s="15">
        <v>125</v>
      </c>
      <c r="N177" s="15" t="s">
        <v>25</v>
      </c>
      <c r="O177" s="15">
        <v>125</v>
      </c>
      <c r="P177" s="51">
        <f>IFERROR(MATCH(tbl_Data[[#This Row],[Account ]],tbl_Nominal[Account],0),"NOT FOUND")</f>
        <v>19</v>
      </c>
      <c r="Q177" s="49" t="str">
        <f>INDEX(tbl_Nominal[Sign],tbl_Data[[#This Row],[Account Match]])</f>
        <v>Negative</v>
      </c>
      <c r="R177" s="49" t="str">
        <f>INDEX(tbl_Nominal[L1 Group],tbl_Data[[#This Row],[Account Match]])</f>
        <v>Expenditure</v>
      </c>
      <c r="S177" s="49" t="str">
        <f>INDEX(tbl_Nominal[L2 Group],tbl_Data[[#This Row],[Account Match]])</f>
        <v>Overheads</v>
      </c>
      <c r="T177" s="50">
        <f>IF(tbl_Data[[#This Row],[Sign]]="Positive", tbl_Data[[#This Row],[Group Value ]],tbl_Data[[#This Row],[Group Value ]] * -1)</f>
        <v>-125</v>
      </c>
    </row>
    <row r="178" spans="1:20">
      <c r="A178" s="15" t="s">
        <v>126</v>
      </c>
      <c r="B178" s="15" t="s">
        <v>210</v>
      </c>
      <c r="C178" s="15" t="s">
        <v>211</v>
      </c>
      <c r="D178" s="15" t="s">
        <v>108</v>
      </c>
      <c r="E178" s="15" t="s">
        <v>27</v>
      </c>
      <c r="F178" s="15" t="s">
        <v>44</v>
      </c>
      <c r="G178" s="15" t="s">
        <v>212</v>
      </c>
      <c r="H178" s="15" t="s">
        <v>132</v>
      </c>
      <c r="I178" s="15" t="s">
        <v>135</v>
      </c>
      <c r="J178" s="15" t="s">
        <v>110</v>
      </c>
      <c r="K178" s="15" t="s">
        <v>15</v>
      </c>
      <c r="L178" s="15" t="s">
        <v>25</v>
      </c>
      <c r="M178" s="15">
        <v>125</v>
      </c>
      <c r="N178" s="15" t="s">
        <v>25</v>
      </c>
      <c r="O178" s="15">
        <v>125</v>
      </c>
      <c r="P178" s="51">
        <f>IFERROR(MATCH(tbl_Data[[#This Row],[Account ]],tbl_Nominal[Account],0),"NOT FOUND")</f>
        <v>19</v>
      </c>
      <c r="Q178" s="49" t="str">
        <f>INDEX(tbl_Nominal[Sign],tbl_Data[[#This Row],[Account Match]])</f>
        <v>Negative</v>
      </c>
      <c r="R178" s="49" t="str">
        <f>INDEX(tbl_Nominal[L1 Group],tbl_Data[[#This Row],[Account Match]])</f>
        <v>Expenditure</v>
      </c>
      <c r="S178" s="49" t="str">
        <f>INDEX(tbl_Nominal[L2 Group],tbl_Data[[#This Row],[Account Match]])</f>
        <v>Overheads</v>
      </c>
      <c r="T178" s="50">
        <f>IF(tbl_Data[[#This Row],[Sign]]="Positive", tbl_Data[[#This Row],[Group Value ]],tbl_Data[[#This Row],[Group Value ]] * -1)</f>
        <v>-125</v>
      </c>
    </row>
    <row r="179" spans="1:20">
      <c r="A179" s="15" t="s">
        <v>126</v>
      </c>
      <c r="B179" s="15" t="s">
        <v>210</v>
      </c>
      <c r="C179" s="15" t="s">
        <v>211</v>
      </c>
      <c r="D179" s="15" t="s">
        <v>108</v>
      </c>
      <c r="E179" s="15" t="s">
        <v>27</v>
      </c>
      <c r="F179" s="15" t="s">
        <v>44</v>
      </c>
      <c r="G179" s="15" t="s">
        <v>212</v>
      </c>
      <c r="H179" s="15" t="s">
        <v>132</v>
      </c>
      <c r="I179" s="15" t="s">
        <v>146</v>
      </c>
      <c r="J179" s="15" t="s">
        <v>110</v>
      </c>
      <c r="K179" s="15" t="s">
        <v>15</v>
      </c>
      <c r="L179" s="15" t="s">
        <v>25</v>
      </c>
      <c r="M179" s="15">
        <v>125</v>
      </c>
      <c r="N179" s="15" t="s">
        <v>25</v>
      </c>
      <c r="O179" s="15">
        <v>125</v>
      </c>
      <c r="P179" s="51">
        <f>IFERROR(MATCH(tbl_Data[[#This Row],[Account ]],tbl_Nominal[Account],0),"NOT FOUND")</f>
        <v>19</v>
      </c>
      <c r="Q179" s="49" t="str">
        <f>INDEX(tbl_Nominal[Sign],tbl_Data[[#This Row],[Account Match]])</f>
        <v>Negative</v>
      </c>
      <c r="R179" s="49" t="str">
        <f>INDEX(tbl_Nominal[L1 Group],tbl_Data[[#This Row],[Account Match]])</f>
        <v>Expenditure</v>
      </c>
      <c r="S179" s="49" t="str">
        <f>INDEX(tbl_Nominal[L2 Group],tbl_Data[[#This Row],[Account Match]])</f>
        <v>Overheads</v>
      </c>
      <c r="T179" s="50">
        <f>IF(tbl_Data[[#This Row],[Sign]]="Positive", tbl_Data[[#This Row],[Group Value ]],tbl_Data[[#This Row],[Group Value ]] * -1)</f>
        <v>-125</v>
      </c>
    </row>
    <row r="180" spans="1:20">
      <c r="A180" s="15" t="s">
        <v>126</v>
      </c>
      <c r="B180" s="15" t="s">
        <v>210</v>
      </c>
      <c r="C180" s="15" t="s">
        <v>211</v>
      </c>
      <c r="D180" s="15" t="s">
        <v>108</v>
      </c>
      <c r="E180" s="15" t="s">
        <v>27</v>
      </c>
      <c r="F180" s="15" t="s">
        <v>44</v>
      </c>
      <c r="G180" s="15" t="s">
        <v>212</v>
      </c>
      <c r="H180" s="15" t="s">
        <v>42</v>
      </c>
      <c r="I180" s="15" t="s">
        <v>42</v>
      </c>
      <c r="J180" s="15" t="s">
        <v>110</v>
      </c>
      <c r="K180" s="15" t="s">
        <v>15</v>
      </c>
      <c r="L180" s="15" t="s">
        <v>25</v>
      </c>
      <c r="M180" s="15">
        <v>0</v>
      </c>
      <c r="N180" s="15" t="s">
        <v>25</v>
      </c>
      <c r="O180" s="15">
        <v>0</v>
      </c>
      <c r="P180" s="51">
        <f>IFERROR(MATCH(tbl_Data[[#This Row],[Account ]],tbl_Nominal[Account],0),"NOT FOUND")</f>
        <v>19</v>
      </c>
      <c r="Q180" s="49" t="str">
        <f>INDEX(tbl_Nominal[Sign],tbl_Data[[#This Row],[Account Match]])</f>
        <v>Negative</v>
      </c>
      <c r="R180" s="49" t="str">
        <f>INDEX(tbl_Nominal[L1 Group],tbl_Data[[#This Row],[Account Match]])</f>
        <v>Expenditure</v>
      </c>
      <c r="S180" s="49" t="str">
        <f>INDEX(tbl_Nominal[L2 Group],tbl_Data[[#This Row],[Account Match]])</f>
        <v>Overheads</v>
      </c>
      <c r="T180" s="50">
        <f>IF(tbl_Data[[#This Row],[Sign]]="Positive", tbl_Data[[#This Row],[Group Value ]],tbl_Data[[#This Row],[Group Value ]] * -1)</f>
        <v>0</v>
      </c>
    </row>
    <row r="181" spans="1:20">
      <c r="A181" s="15" t="s">
        <v>126</v>
      </c>
      <c r="B181" s="15" t="s">
        <v>213</v>
      </c>
      <c r="C181" s="15" t="s">
        <v>214</v>
      </c>
      <c r="D181" s="15" t="s">
        <v>28</v>
      </c>
      <c r="E181" s="15" t="s">
        <v>27</v>
      </c>
      <c r="F181" s="15" t="s">
        <v>107</v>
      </c>
      <c r="G181" s="15" t="s">
        <v>215</v>
      </c>
      <c r="H181" s="15" t="s">
        <v>132</v>
      </c>
      <c r="I181" s="15" t="s">
        <v>133</v>
      </c>
      <c r="J181" s="15" t="s">
        <v>110</v>
      </c>
      <c r="K181" s="15" t="s">
        <v>15</v>
      </c>
      <c r="L181" s="15" t="s">
        <v>25</v>
      </c>
      <c r="M181" s="15">
        <v>0</v>
      </c>
      <c r="N181" s="15" t="s">
        <v>25</v>
      </c>
      <c r="O181" s="15">
        <v>0</v>
      </c>
      <c r="P181" s="51">
        <f>IFERROR(MATCH(tbl_Data[[#This Row],[Account ]],tbl_Nominal[Account],0),"NOT FOUND")</f>
        <v>31</v>
      </c>
      <c r="Q181" s="49" t="str">
        <f>INDEX(tbl_Nominal[Sign],tbl_Data[[#This Row],[Account Match]])</f>
        <v>Negative</v>
      </c>
      <c r="R181" s="49" t="str">
        <f>INDEX(tbl_Nominal[L1 Group],tbl_Data[[#This Row],[Account Match]])</f>
        <v>Expenditure</v>
      </c>
      <c r="S181" s="49" t="str">
        <f>INDEX(tbl_Nominal[L2 Group],tbl_Data[[#This Row],[Account Match]])</f>
        <v>Overheads</v>
      </c>
      <c r="T181" s="50">
        <f>IF(tbl_Data[[#This Row],[Sign]]="Positive", tbl_Data[[#This Row],[Group Value ]],tbl_Data[[#This Row],[Group Value ]] * -1)</f>
        <v>0</v>
      </c>
    </row>
    <row r="182" spans="1:20">
      <c r="A182" s="15" t="s">
        <v>126</v>
      </c>
      <c r="B182" s="15" t="s">
        <v>213</v>
      </c>
      <c r="C182" s="15" t="s">
        <v>214</v>
      </c>
      <c r="D182" s="15" t="s">
        <v>28</v>
      </c>
      <c r="E182" s="15" t="s">
        <v>27</v>
      </c>
      <c r="F182" s="15" t="s">
        <v>107</v>
      </c>
      <c r="G182" s="15" t="s">
        <v>215</v>
      </c>
      <c r="H182" s="15" t="s">
        <v>132</v>
      </c>
      <c r="I182" s="15" t="s">
        <v>134</v>
      </c>
      <c r="J182" s="15" t="s">
        <v>110</v>
      </c>
      <c r="K182" s="15" t="s">
        <v>15</v>
      </c>
      <c r="L182" s="15" t="s">
        <v>25</v>
      </c>
      <c r="M182" s="15">
        <v>0</v>
      </c>
      <c r="N182" s="15" t="s">
        <v>25</v>
      </c>
      <c r="O182" s="15">
        <v>0</v>
      </c>
      <c r="P182" s="51">
        <f>IFERROR(MATCH(tbl_Data[[#This Row],[Account ]],tbl_Nominal[Account],0),"NOT FOUND")</f>
        <v>31</v>
      </c>
      <c r="Q182" s="49" t="str">
        <f>INDEX(tbl_Nominal[Sign],tbl_Data[[#This Row],[Account Match]])</f>
        <v>Negative</v>
      </c>
      <c r="R182" s="49" t="str">
        <f>INDEX(tbl_Nominal[L1 Group],tbl_Data[[#This Row],[Account Match]])</f>
        <v>Expenditure</v>
      </c>
      <c r="S182" s="49" t="str">
        <f>INDEX(tbl_Nominal[L2 Group],tbl_Data[[#This Row],[Account Match]])</f>
        <v>Overheads</v>
      </c>
      <c r="T182" s="50">
        <f>IF(tbl_Data[[#This Row],[Sign]]="Positive", tbl_Data[[#This Row],[Group Value ]],tbl_Data[[#This Row],[Group Value ]] * -1)</f>
        <v>0</v>
      </c>
    </row>
    <row r="183" spans="1:20">
      <c r="A183" s="15" t="s">
        <v>126</v>
      </c>
      <c r="B183" s="15" t="s">
        <v>213</v>
      </c>
      <c r="C183" s="15" t="s">
        <v>214</v>
      </c>
      <c r="D183" s="15" t="s">
        <v>28</v>
      </c>
      <c r="E183" s="15" t="s">
        <v>27</v>
      </c>
      <c r="F183" s="15" t="s">
        <v>107</v>
      </c>
      <c r="G183" s="15" t="s">
        <v>215</v>
      </c>
      <c r="H183" s="15" t="s">
        <v>132</v>
      </c>
      <c r="I183" s="15" t="s">
        <v>145</v>
      </c>
      <c r="J183" s="15" t="s">
        <v>110</v>
      </c>
      <c r="K183" s="15" t="s">
        <v>15</v>
      </c>
      <c r="L183" s="15" t="s">
        <v>25</v>
      </c>
      <c r="M183" s="15">
        <v>0</v>
      </c>
      <c r="N183" s="15" t="s">
        <v>25</v>
      </c>
      <c r="O183" s="15">
        <v>0</v>
      </c>
      <c r="P183" s="51">
        <f>IFERROR(MATCH(tbl_Data[[#This Row],[Account ]],tbl_Nominal[Account],0),"NOT FOUND")</f>
        <v>31</v>
      </c>
      <c r="Q183" s="49" t="str">
        <f>INDEX(tbl_Nominal[Sign],tbl_Data[[#This Row],[Account Match]])</f>
        <v>Negative</v>
      </c>
      <c r="R183" s="49" t="str">
        <f>INDEX(tbl_Nominal[L1 Group],tbl_Data[[#This Row],[Account Match]])</f>
        <v>Expenditure</v>
      </c>
      <c r="S183" s="49" t="str">
        <f>INDEX(tbl_Nominal[L2 Group],tbl_Data[[#This Row],[Account Match]])</f>
        <v>Overheads</v>
      </c>
      <c r="T183" s="50">
        <f>IF(tbl_Data[[#This Row],[Sign]]="Positive", tbl_Data[[#This Row],[Group Value ]],tbl_Data[[#This Row],[Group Value ]] * -1)</f>
        <v>0</v>
      </c>
    </row>
    <row r="184" spans="1:20">
      <c r="A184" s="15" t="s">
        <v>126</v>
      </c>
      <c r="B184" s="15" t="s">
        <v>213</v>
      </c>
      <c r="C184" s="15" t="s">
        <v>214</v>
      </c>
      <c r="D184" s="15" t="s">
        <v>28</v>
      </c>
      <c r="E184" s="15" t="s">
        <v>27</v>
      </c>
      <c r="F184" s="15" t="s">
        <v>107</v>
      </c>
      <c r="G184" s="15" t="s">
        <v>215</v>
      </c>
      <c r="H184" s="15" t="s">
        <v>132</v>
      </c>
      <c r="I184" s="15" t="s">
        <v>135</v>
      </c>
      <c r="J184" s="15" t="s">
        <v>110</v>
      </c>
      <c r="K184" s="15" t="s">
        <v>15</v>
      </c>
      <c r="L184" s="15" t="s">
        <v>25</v>
      </c>
      <c r="M184" s="15">
        <v>0</v>
      </c>
      <c r="N184" s="15" t="s">
        <v>25</v>
      </c>
      <c r="O184" s="15">
        <v>0</v>
      </c>
      <c r="P184" s="51">
        <f>IFERROR(MATCH(tbl_Data[[#This Row],[Account ]],tbl_Nominal[Account],0),"NOT FOUND")</f>
        <v>31</v>
      </c>
      <c r="Q184" s="49" t="str">
        <f>INDEX(tbl_Nominal[Sign],tbl_Data[[#This Row],[Account Match]])</f>
        <v>Negative</v>
      </c>
      <c r="R184" s="49" t="str">
        <f>INDEX(tbl_Nominal[L1 Group],tbl_Data[[#This Row],[Account Match]])</f>
        <v>Expenditure</v>
      </c>
      <c r="S184" s="49" t="str">
        <f>INDEX(tbl_Nominal[L2 Group],tbl_Data[[#This Row],[Account Match]])</f>
        <v>Overheads</v>
      </c>
      <c r="T184" s="50">
        <f>IF(tbl_Data[[#This Row],[Sign]]="Positive", tbl_Data[[#This Row],[Group Value ]],tbl_Data[[#This Row],[Group Value ]] * -1)</f>
        <v>0</v>
      </c>
    </row>
    <row r="185" spans="1:20">
      <c r="A185" s="15" t="s">
        <v>126</v>
      </c>
      <c r="B185" s="15" t="s">
        <v>213</v>
      </c>
      <c r="C185" s="15" t="s">
        <v>214</v>
      </c>
      <c r="D185" s="15" t="s">
        <v>28</v>
      </c>
      <c r="E185" s="15" t="s">
        <v>27</v>
      </c>
      <c r="F185" s="15" t="s">
        <v>107</v>
      </c>
      <c r="G185" s="15" t="s">
        <v>215</v>
      </c>
      <c r="H185" s="15" t="s">
        <v>132</v>
      </c>
      <c r="I185" s="15" t="s">
        <v>146</v>
      </c>
      <c r="J185" s="15" t="s">
        <v>110</v>
      </c>
      <c r="K185" s="15" t="s">
        <v>15</v>
      </c>
      <c r="L185" s="15" t="s">
        <v>25</v>
      </c>
      <c r="M185" s="15">
        <v>0</v>
      </c>
      <c r="N185" s="15" t="s">
        <v>25</v>
      </c>
      <c r="O185" s="15">
        <v>0</v>
      </c>
      <c r="P185" s="51">
        <f>IFERROR(MATCH(tbl_Data[[#This Row],[Account ]],tbl_Nominal[Account],0),"NOT FOUND")</f>
        <v>31</v>
      </c>
      <c r="Q185" s="49" t="str">
        <f>INDEX(tbl_Nominal[Sign],tbl_Data[[#This Row],[Account Match]])</f>
        <v>Negative</v>
      </c>
      <c r="R185" s="49" t="str">
        <f>INDEX(tbl_Nominal[L1 Group],tbl_Data[[#This Row],[Account Match]])</f>
        <v>Expenditure</v>
      </c>
      <c r="S185" s="49" t="str">
        <f>INDEX(tbl_Nominal[L2 Group],tbl_Data[[#This Row],[Account Match]])</f>
        <v>Overheads</v>
      </c>
      <c r="T185" s="50">
        <f>IF(tbl_Data[[#This Row],[Sign]]="Positive", tbl_Data[[#This Row],[Group Value ]],tbl_Data[[#This Row],[Group Value ]] * -1)</f>
        <v>0</v>
      </c>
    </row>
    <row r="186" spans="1:20">
      <c r="A186" s="15" t="s">
        <v>126</v>
      </c>
      <c r="B186" s="15" t="s">
        <v>213</v>
      </c>
      <c r="C186" s="15" t="s">
        <v>214</v>
      </c>
      <c r="D186" s="15" t="s">
        <v>28</v>
      </c>
      <c r="E186" s="15" t="s">
        <v>27</v>
      </c>
      <c r="F186" s="15" t="s">
        <v>107</v>
      </c>
      <c r="G186" s="15" t="s">
        <v>215</v>
      </c>
      <c r="H186" s="15" t="s">
        <v>42</v>
      </c>
      <c r="I186" s="15" t="s">
        <v>42</v>
      </c>
      <c r="J186" s="15" t="s">
        <v>110</v>
      </c>
      <c r="K186" s="15" t="s">
        <v>15</v>
      </c>
      <c r="L186" s="15" t="s">
        <v>25</v>
      </c>
      <c r="M186" s="15">
        <v>66.67</v>
      </c>
      <c r="N186" s="15" t="s">
        <v>25</v>
      </c>
      <c r="O186" s="15">
        <v>66.67</v>
      </c>
      <c r="P186" s="51">
        <f>IFERROR(MATCH(tbl_Data[[#This Row],[Account ]],tbl_Nominal[Account],0),"NOT FOUND")</f>
        <v>31</v>
      </c>
      <c r="Q186" s="49" t="str">
        <f>INDEX(tbl_Nominal[Sign],tbl_Data[[#This Row],[Account Match]])</f>
        <v>Negative</v>
      </c>
      <c r="R186" s="49" t="str">
        <f>INDEX(tbl_Nominal[L1 Group],tbl_Data[[#This Row],[Account Match]])</f>
        <v>Expenditure</v>
      </c>
      <c r="S186" s="49" t="str">
        <f>INDEX(tbl_Nominal[L2 Group],tbl_Data[[#This Row],[Account Match]])</f>
        <v>Overheads</v>
      </c>
      <c r="T186" s="50">
        <f>IF(tbl_Data[[#This Row],[Sign]]="Positive", tbl_Data[[#This Row],[Group Value ]],tbl_Data[[#This Row],[Group Value ]] * -1)</f>
        <v>-66.67</v>
      </c>
    </row>
    <row r="187" spans="1:20">
      <c r="A187" s="15" t="s">
        <v>126</v>
      </c>
      <c r="B187" s="15" t="s">
        <v>216</v>
      </c>
      <c r="C187" s="15" t="s">
        <v>217</v>
      </c>
      <c r="D187" s="15" t="s">
        <v>28</v>
      </c>
      <c r="E187" s="15" t="s">
        <v>27</v>
      </c>
      <c r="F187" s="15" t="s">
        <v>44</v>
      </c>
      <c r="G187" s="15" t="s">
        <v>218</v>
      </c>
      <c r="H187" s="15" t="s">
        <v>132</v>
      </c>
      <c r="I187" s="15" t="s">
        <v>133</v>
      </c>
      <c r="J187" s="15" t="s">
        <v>110</v>
      </c>
      <c r="K187" s="15" t="s">
        <v>15</v>
      </c>
      <c r="L187" s="15" t="s">
        <v>25</v>
      </c>
      <c r="M187" s="15">
        <v>0</v>
      </c>
      <c r="N187" s="15" t="s">
        <v>25</v>
      </c>
      <c r="O187" s="15">
        <v>0</v>
      </c>
      <c r="P187" s="51">
        <f>IFERROR(MATCH(tbl_Data[[#This Row],[Account ]],tbl_Nominal[Account],0),"NOT FOUND")</f>
        <v>32</v>
      </c>
      <c r="Q187" s="49" t="str">
        <f>INDEX(tbl_Nominal[Sign],tbl_Data[[#This Row],[Account Match]])</f>
        <v>Negative</v>
      </c>
      <c r="R187" s="49" t="str">
        <f>INDEX(tbl_Nominal[L1 Group],tbl_Data[[#This Row],[Account Match]])</f>
        <v>Expenditure</v>
      </c>
      <c r="S187" s="49" t="str">
        <f>INDEX(tbl_Nominal[L2 Group],tbl_Data[[#This Row],[Account Match]])</f>
        <v>Overheads</v>
      </c>
      <c r="T187" s="50">
        <f>IF(tbl_Data[[#This Row],[Sign]]="Positive", tbl_Data[[#This Row],[Group Value ]],tbl_Data[[#This Row],[Group Value ]] * -1)</f>
        <v>0</v>
      </c>
    </row>
    <row r="188" spans="1:20">
      <c r="A188" s="15" t="s">
        <v>126</v>
      </c>
      <c r="B188" s="15" t="s">
        <v>216</v>
      </c>
      <c r="C188" s="15" t="s">
        <v>217</v>
      </c>
      <c r="D188" s="15" t="s">
        <v>28</v>
      </c>
      <c r="E188" s="15" t="s">
        <v>27</v>
      </c>
      <c r="F188" s="15" t="s">
        <v>44</v>
      </c>
      <c r="G188" s="15" t="s">
        <v>218</v>
      </c>
      <c r="H188" s="15" t="s">
        <v>132</v>
      </c>
      <c r="I188" s="15" t="s">
        <v>134</v>
      </c>
      <c r="J188" s="15" t="s">
        <v>110</v>
      </c>
      <c r="K188" s="15" t="s">
        <v>15</v>
      </c>
      <c r="L188" s="15" t="s">
        <v>25</v>
      </c>
      <c r="M188" s="15">
        <v>0</v>
      </c>
      <c r="N188" s="15" t="s">
        <v>25</v>
      </c>
      <c r="O188" s="15">
        <v>0</v>
      </c>
      <c r="P188" s="51">
        <f>IFERROR(MATCH(tbl_Data[[#This Row],[Account ]],tbl_Nominal[Account],0),"NOT FOUND")</f>
        <v>32</v>
      </c>
      <c r="Q188" s="49" t="str">
        <f>INDEX(tbl_Nominal[Sign],tbl_Data[[#This Row],[Account Match]])</f>
        <v>Negative</v>
      </c>
      <c r="R188" s="49" t="str">
        <f>INDEX(tbl_Nominal[L1 Group],tbl_Data[[#This Row],[Account Match]])</f>
        <v>Expenditure</v>
      </c>
      <c r="S188" s="49" t="str">
        <f>INDEX(tbl_Nominal[L2 Group],tbl_Data[[#This Row],[Account Match]])</f>
        <v>Overheads</v>
      </c>
      <c r="T188" s="50">
        <f>IF(tbl_Data[[#This Row],[Sign]]="Positive", tbl_Data[[#This Row],[Group Value ]],tbl_Data[[#This Row],[Group Value ]] * -1)</f>
        <v>0</v>
      </c>
    </row>
    <row r="189" spans="1:20">
      <c r="A189" s="15" t="s">
        <v>126</v>
      </c>
      <c r="B189" s="15" t="s">
        <v>216</v>
      </c>
      <c r="C189" s="15" t="s">
        <v>217</v>
      </c>
      <c r="D189" s="15" t="s">
        <v>28</v>
      </c>
      <c r="E189" s="15" t="s">
        <v>27</v>
      </c>
      <c r="F189" s="15" t="s">
        <v>44</v>
      </c>
      <c r="G189" s="15" t="s">
        <v>218</v>
      </c>
      <c r="H189" s="15" t="s">
        <v>132</v>
      </c>
      <c r="I189" s="15" t="s">
        <v>145</v>
      </c>
      <c r="J189" s="15" t="s">
        <v>110</v>
      </c>
      <c r="K189" s="15" t="s">
        <v>15</v>
      </c>
      <c r="L189" s="15" t="s">
        <v>25</v>
      </c>
      <c r="M189" s="15">
        <v>0</v>
      </c>
      <c r="N189" s="15" t="s">
        <v>25</v>
      </c>
      <c r="O189" s="15">
        <v>0</v>
      </c>
      <c r="P189" s="51">
        <f>IFERROR(MATCH(tbl_Data[[#This Row],[Account ]],tbl_Nominal[Account],0),"NOT FOUND")</f>
        <v>32</v>
      </c>
      <c r="Q189" s="49" t="str">
        <f>INDEX(tbl_Nominal[Sign],tbl_Data[[#This Row],[Account Match]])</f>
        <v>Negative</v>
      </c>
      <c r="R189" s="49" t="str">
        <f>INDEX(tbl_Nominal[L1 Group],tbl_Data[[#This Row],[Account Match]])</f>
        <v>Expenditure</v>
      </c>
      <c r="S189" s="49" t="str">
        <f>INDEX(tbl_Nominal[L2 Group],tbl_Data[[#This Row],[Account Match]])</f>
        <v>Overheads</v>
      </c>
      <c r="T189" s="50">
        <f>IF(tbl_Data[[#This Row],[Sign]]="Positive", tbl_Data[[#This Row],[Group Value ]],tbl_Data[[#This Row],[Group Value ]] * -1)</f>
        <v>0</v>
      </c>
    </row>
    <row r="190" spans="1:20">
      <c r="A190" s="15" t="s">
        <v>126</v>
      </c>
      <c r="B190" s="15" t="s">
        <v>216</v>
      </c>
      <c r="C190" s="15" t="s">
        <v>217</v>
      </c>
      <c r="D190" s="15" t="s">
        <v>28</v>
      </c>
      <c r="E190" s="15" t="s">
        <v>27</v>
      </c>
      <c r="F190" s="15" t="s">
        <v>44</v>
      </c>
      <c r="G190" s="15" t="s">
        <v>218</v>
      </c>
      <c r="H190" s="15" t="s">
        <v>132</v>
      </c>
      <c r="I190" s="15" t="s">
        <v>135</v>
      </c>
      <c r="J190" s="15" t="s">
        <v>110</v>
      </c>
      <c r="K190" s="15" t="s">
        <v>15</v>
      </c>
      <c r="L190" s="15" t="s">
        <v>25</v>
      </c>
      <c r="M190" s="15">
        <v>0</v>
      </c>
      <c r="N190" s="15" t="s">
        <v>25</v>
      </c>
      <c r="O190" s="15">
        <v>0</v>
      </c>
      <c r="P190" s="51">
        <f>IFERROR(MATCH(tbl_Data[[#This Row],[Account ]],tbl_Nominal[Account],0),"NOT FOUND")</f>
        <v>32</v>
      </c>
      <c r="Q190" s="49" t="str">
        <f>INDEX(tbl_Nominal[Sign],tbl_Data[[#This Row],[Account Match]])</f>
        <v>Negative</v>
      </c>
      <c r="R190" s="49" t="str">
        <f>INDEX(tbl_Nominal[L1 Group],tbl_Data[[#This Row],[Account Match]])</f>
        <v>Expenditure</v>
      </c>
      <c r="S190" s="49" t="str">
        <f>INDEX(tbl_Nominal[L2 Group],tbl_Data[[#This Row],[Account Match]])</f>
        <v>Overheads</v>
      </c>
      <c r="T190" s="50">
        <f>IF(tbl_Data[[#This Row],[Sign]]="Positive", tbl_Data[[#This Row],[Group Value ]],tbl_Data[[#This Row],[Group Value ]] * -1)</f>
        <v>0</v>
      </c>
    </row>
    <row r="191" spans="1:20">
      <c r="A191" s="15" t="s">
        <v>126</v>
      </c>
      <c r="B191" s="15" t="s">
        <v>216</v>
      </c>
      <c r="C191" s="15" t="s">
        <v>217</v>
      </c>
      <c r="D191" s="15" t="s">
        <v>28</v>
      </c>
      <c r="E191" s="15" t="s">
        <v>27</v>
      </c>
      <c r="F191" s="15" t="s">
        <v>44</v>
      </c>
      <c r="G191" s="15" t="s">
        <v>218</v>
      </c>
      <c r="H191" s="15" t="s">
        <v>132</v>
      </c>
      <c r="I191" s="15" t="s">
        <v>146</v>
      </c>
      <c r="J191" s="15" t="s">
        <v>110</v>
      </c>
      <c r="K191" s="15" t="s">
        <v>15</v>
      </c>
      <c r="L191" s="15" t="s">
        <v>25</v>
      </c>
      <c r="M191" s="15">
        <v>0</v>
      </c>
      <c r="N191" s="15" t="s">
        <v>25</v>
      </c>
      <c r="O191" s="15">
        <v>0</v>
      </c>
      <c r="P191" s="51">
        <f>IFERROR(MATCH(tbl_Data[[#This Row],[Account ]],tbl_Nominal[Account],0),"NOT FOUND")</f>
        <v>32</v>
      </c>
      <c r="Q191" s="49" t="str">
        <f>INDEX(tbl_Nominal[Sign],tbl_Data[[#This Row],[Account Match]])</f>
        <v>Negative</v>
      </c>
      <c r="R191" s="49" t="str">
        <f>INDEX(tbl_Nominal[L1 Group],tbl_Data[[#This Row],[Account Match]])</f>
        <v>Expenditure</v>
      </c>
      <c r="S191" s="49" t="str">
        <f>INDEX(tbl_Nominal[L2 Group],tbl_Data[[#This Row],[Account Match]])</f>
        <v>Overheads</v>
      </c>
      <c r="T191" s="50">
        <f>IF(tbl_Data[[#This Row],[Sign]]="Positive", tbl_Data[[#This Row],[Group Value ]],tbl_Data[[#This Row],[Group Value ]] * -1)</f>
        <v>0</v>
      </c>
    </row>
    <row r="192" spans="1:20">
      <c r="A192" s="15" t="s">
        <v>126</v>
      </c>
      <c r="B192" s="15" t="s">
        <v>216</v>
      </c>
      <c r="C192" s="15" t="s">
        <v>217</v>
      </c>
      <c r="D192" s="15" t="s">
        <v>28</v>
      </c>
      <c r="E192" s="15" t="s">
        <v>27</v>
      </c>
      <c r="F192" s="15" t="s">
        <v>44</v>
      </c>
      <c r="G192" s="15" t="s">
        <v>218</v>
      </c>
      <c r="H192" s="15" t="s">
        <v>42</v>
      </c>
      <c r="I192" s="15" t="s">
        <v>42</v>
      </c>
      <c r="J192" s="15" t="s">
        <v>110</v>
      </c>
      <c r="K192" s="15" t="s">
        <v>15</v>
      </c>
      <c r="L192" s="15" t="s">
        <v>25</v>
      </c>
      <c r="M192" s="15">
        <v>50</v>
      </c>
      <c r="N192" s="15" t="s">
        <v>25</v>
      </c>
      <c r="O192" s="15">
        <v>50</v>
      </c>
      <c r="P192" s="51">
        <f>IFERROR(MATCH(tbl_Data[[#This Row],[Account ]],tbl_Nominal[Account],0),"NOT FOUND")</f>
        <v>32</v>
      </c>
      <c r="Q192" s="49" t="str">
        <f>INDEX(tbl_Nominal[Sign],tbl_Data[[#This Row],[Account Match]])</f>
        <v>Negative</v>
      </c>
      <c r="R192" s="49" t="str">
        <f>INDEX(tbl_Nominal[L1 Group],tbl_Data[[#This Row],[Account Match]])</f>
        <v>Expenditure</v>
      </c>
      <c r="S192" s="49" t="str">
        <f>INDEX(tbl_Nominal[L2 Group],tbl_Data[[#This Row],[Account Match]])</f>
        <v>Overheads</v>
      </c>
      <c r="T192" s="50">
        <f>IF(tbl_Data[[#This Row],[Sign]]="Positive", tbl_Data[[#This Row],[Group Value ]],tbl_Data[[#This Row],[Group Value ]] * -1)</f>
        <v>-50</v>
      </c>
    </row>
    <row r="193" spans="1:20">
      <c r="A193" s="15" t="s">
        <v>126</v>
      </c>
      <c r="B193" s="15" t="s">
        <v>149</v>
      </c>
      <c r="C193" s="15" t="s">
        <v>150</v>
      </c>
      <c r="D193" s="15" t="s">
        <v>24</v>
      </c>
      <c r="E193" s="15" t="s">
        <v>106</v>
      </c>
      <c r="F193" s="15" t="s">
        <v>41</v>
      </c>
      <c r="G193" s="15" t="s">
        <v>151</v>
      </c>
      <c r="H193" s="15" t="s">
        <v>132</v>
      </c>
      <c r="I193" s="15" t="s">
        <v>133</v>
      </c>
      <c r="J193" s="15" t="s">
        <v>111</v>
      </c>
      <c r="K193" s="15" t="s">
        <v>15</v>
      </c>
      <c r="L193" s="15" t="s">
        <v>25</v>
      </c>
      <c r="M193" s="15">
        <v>0</v>
      </c>
      <c r="N193" s="15" t="s">
        <v>25</v>
      </c>
      <c r="O193" s="15">
        <v>0</v>
      </c>
      <c r="P193" s="51">
        <f>IFERROR(MATCH(tbl_Data[[#This Row],[Account ]],tbl_Nominal[Account],0),"NOT FOUND")</f>
        <v>1</v>
      </c>
      <c r="Q193" s="49" t="str">
        <f>INDEX(tbl_Nominal[Sign],tbl_Data[[#This Row],[Account Match]])</f>
        <v>Positive</v>
      </c>
      <c r="R193" s="49" t="str">
        <f>INDEX(tbl_Nominal[L1 Group],tbl_Data[[#This Row],[Account Match]])</f>
        <v>Revenue</v>
      </c>
      <c r="S193" s="49" t="str">
        <f>INDEX(tbl_Nominal[L2 Group],tbl_Data[[#This Row],[Account Match]])</f>
        <v>Revenue</v>
      </c>
      <c r="T193" s="50">
        <f>IF(tbl_Data[[#This Row],[Sign]]="Positive", tbl_Data[[#This Row],[Group Value ]],tbl_Data[[#This Row],[Group Value ]] * -1)</f>
        <v>0</v>
      </c>
    </row>
    <row r="194" spans="1:20">
      <c r="A194" s="15" t="s">
        <v>126</v>
      </c>
      <c r="B194" s="15" t="s">
        <v>149</v>
      </c>
      <c r="C194" s="15" t="s">
        <v>150</v>
      </c>
      <c r="D194" s="15" t="s">
        <v>24</v>
      </c>
      <c r="E194" s="15" t="s">
        <v>106</v>
      </c>
      <c r="F194" s="15" t="s">
        <v>41</v>
      </c>
      <c r="G194" s="15" t="s">
        <v>151</v>
      </c>
      <c r="H194" s="15" t="s">
        <v>132</v>
      </c>
      <c r="I194" s="15" t="s">
        <v>134</v>
      </c>
      <c r="J194" s="15" t="s">
        <v>111</v>
      </c>
      <c r="K194" s="15" t="s">
        <v>15</v>
      </c>
      <c r="L194" s="15" t="s">
        <v>25</v>
      </c>
      <c r="M194" s="15">
        <v>1686.67</v>
      </c>
      <c r="N194" s="15" t="s">
        <v>25</v>
      </c>
      <c r="O194" s="15">
        <v>1686.67</v>
      </c>
      <c r="P194" s="51">
        <f>IFERROR(MATCH(tbl_Data[[#This Row],[Account ]],tbl_Nominal[Account],0),"NOT FOUND")</f>
        <v>1</v>
      </c>
      <c r="Q194" s="49" t="str">
        <f>INDEX(tbl_Nominal[Sign],tbl_Data[[#This Row],[Account Match]])</f>
        <v>Positive</v>
      </c>
      <c r="R194" s="49" t="str">
        <f>INDEX(tbl_Nominal[L1 Group],tbl_Data[[#This Row],[Account Match]])</f>
        <v>Revenue</v>
      </c>
      <c r="S194" s="49" t="str">
        <f>INDEX(tbl_Nominal[L2 Group],tbl_Data[[#This Row],[Account Match]])</f>
        <v>Revenue</v>
      </c>
      <c r="T194" s="50">
        <f>IF(tbl_Data[[#This Row],[Sign]]="Positive", tbl_Data[[#This Row],[Group Value ]],tbl_Data[[#This Row],[Group Value ]] * -1)</f>
        <v>1686.67</v>
      </c>
    </row>
    <row r="195" spans="1:20">
      <c r="A195" s="15" t="s">
        <v>126</v>
      </c>
      <c r="B195" s="15" t="s">
        <v>149</v>
      </c>
      <c r="C195" s="15" t="s">
        <v>150</v>
      </c>
      <c r="D195" s="15" t="s">
        <v>24</v>
      </c>
      <c r="E195" s="15" t="s">
        <v>106</v>
      </c>
      <c r="F195" s="15" t="s">
        <v>41</v>
      </c>
      <c r="G195" s="15" t="s">
        <v>151</v>
      </c>
      <c r="H195" s="15" t="s">
        <v>132</v>
      </c>
      <c r="I195" s="15" t="s">
        <v>145</v>
      </c>
      <c r="J195" s="15" t="s">
        <v>111</v>
      </c>
      <c r="K195" s="15" t="s">
        <v>15</v>
      </c>
      <c r="L195" s="15" t="s">
        <v>25</v>
      </c>
      <c r="M195" s="15">
        <v>1549.17</v>
      </c>
      <c r="N195" s="15" t="s">
        <v>25</v>
      </c>
      <c r="O195" s="15">
        <v>1549.17</v>
      </c>
      <c r="P195" s="51">
        <f>IFERROR(MATCH(tbl_Data[[#This Row],[Account ]],tbl_Nominal[Account],0),"NOT FOUND")</f>
        <v>1</v>
      </c>
      <c r="Q195" s="49" t="str">
        <f>INDEX(tbl_Nominal[Sign],tbl_Data[[#This Row],[Account Match]])</f>
        <v>Positive</v>
      </c>
      <c r="R195" s="49" t="str">
        <f>INDEX(tbl_Nominal[L1 Group],tbl_Data[[#This Row],[Account Match]])</f>
        <v>Revenue</v>
      </c>
      <c r="S195" s="49" t="str">
        <f>INDEX(tbl_Nominal[L2 Group],tbl_Data[[#This Row],[Account Match]])</f>
        <v>Revenue</v>
      </c>
      <c r="T195" s="50">
        <f>IF(tbl_Data[[#This Row],[Sign]]="Positive", tbl_Data[[#This Row],[Group Value ]],tbl_Data[[#This Row],[Group Value ]] * -1)</f>
        <v>1549.17</v>
      </c>
    </row>
    <row r="196" spans="1:20">
      <c r="A196" s="15" t="s">
        <v>126</v>
      </c>
      <c r="B196" s="15" t="s">
        <v>149</v>
      </c>
      <c r="C196" s="15" t="s">
        <v>150</v>
      </c>
      <c r="D196" s="15" t="s">
        <v>24</v>
      </c>
      <c r="E196" s="15" t="s">
        <v>106</v>
      </c>
      <c r="F196" s="15" t="s">
        <v>41</v>
      </c>
      <c r="G196" s="15" t="s">
        <v>151</v>
      </c>
      <c r="H196" s="15" t="s">
        <v>132</v>
      </c>
      <c r="I196" s="15" t="s">
        <v>135</v>
      </c>
      <c r="J196" s="15" t="s">
        <v>111</v>
      </c>
      <c r="K196" s="15" t="s">
        <v>15</v>
      </c>
      <c r="L196" s="15" t="s">
        <v>25</v>
      </c>
      <c r="M196" s="15">
        <v>1503.33</v>
      </c>
      <c r="N196" s="15" t="s">
        <v>25</v>
      </c>
      <c r="O196" s="15">
        <v>1503.33</v>
      </c>
      <c r="P196" s="51">
        <f>IFERROR(MATCH(tbl_Data[[#This Row],[Account ]],tbl_Nominal[Account],0),"NOT FOUND")</f>
        <v>1</v>
      </c>
      <c r="Q196" s="49" t="str">
        <f>INDEX(tbl_Nominal[Sign],tbl_Data[[#This Row],[Account Match]])</f>
        <v>Positive</v>
      </c>
      <c r="R196" s="49" t="str">
        <f>INDEX(tbl_Nominal[L1 Group],tbl_Data[[#This Row],[Account Match]])</f>
        <v>Revenue</v>
      </c>
      <c r="S196" s="49" t="str">
        <f>INDEX(tbl_Nominal[L2 Group],tbl_Data[[#This Row],[Account Match]])</f>
        <v>Revenue</v>
      </c>
      <c r="T196" s="50">
        <f>IF(tbl_Data[[#This Row],[Sign]]="Positive", tbl_Data[[#This Row],[Group Value ]],tbl_Data[[#This Row],[Group Value ]] * -1)</f>
        <v>1503.33</v>
      </c>
    </row>
    <row r="197" spans="1:20">
      <c r="A197" s="15" t="s">
        <v>126</v>
      </c>
      <c r="B197" s="15" t="s">
        <v>149</v>
      </c>
      <c r="C197" s="15" t="s">
        <v>150</v>
      </c>
      <c r="D197" s="15" t="s">
        <v>24</v>
      </c>
      <c r="E197" s="15" t="s">
        <v>106</v>
      </c>
      <c r="F197" s="15" t="s">
        <v>41</v>
      </c>
      <c r="G197" s="15" t="s">
        <v>151</v>
      </c>
      <c r="H197" s="15" t="s">
        <v>132</v>
      </c>
      <c r="I197" s="15" t="s">
        <v>146</v>
      </c>
      <c r="J197" s="15" t="s">
        <v>111</v>
      </c>
      <c r="K197" s="15" t="s">
        <v>15</v>
      </c>
      <c r="L197" s="15" t="s">
        <v>25</v>
      </c>
      <c r="M197" s="15">
        <v>1870</v>
      </c>
      <c r="N197" s="15" t="s">
        <v>25</v>
      </c>
      <c r="O197" s="15">
        <v>1870</v>
      </c>
      <c r="P197" s="51">
        <f>IFERROR(MATCH(tbl_Data[[#This Row],[Account ]],tbl_Nominal[Account],0),"NOT FOUND")</f>
        <v>1</v>
      </c>
      <c r="Q197" s="49" t="str">
        <f>INDEX(tbl_Nominal[Sign],tbl_Data[[#This Row],[Account Match]])</f>
        <v>Positive</v>
      </c>
      <c r="R197" s="49" t="str">
        <f>INDEX(tbl_Nominal[L1 Group],tbl_Data[[#This Row],[Account Match]])</f>
        <v>Revenue</v>
      </c>
      <c r="S197" s="49" t="str">
        <f>INDEX(tbl_Nominal[L2 Group],tbl_Data[[#This Row],[Account Match]])</f>
        <v>Revenue</v>
      </c>
      <c r="T197" s="50">
        <f>IF(tbl_Data[[#This Row],[Sign]]="Positive", tbl_Data[[#This Row],[Group Value ]],tbl_Data[[#This Row],[Group Value ]] * -1)</f>
        <v>1870</v>
      </c>
    </row>
    <row r="198" spans="1:20">
      <c r="A198" s="15" t="s">
        <v>126</v>
      </c>
      <c r="B198" s="15" t="s">
        <v>149</v>
      </c>
      <c r="C198" s="15" t="s">
        <v>150</v>
      </c>
      <c r="D198" s="15" t="s">
        <v>24</v>
      </c>
      <c r="E198" s="15" t="s">
        <v>106</v>
      </c>
      <c r="F198" s="15" t="s">
        <v>41</v>
      </c>
      <c r="G198" s="15" t="s">
        <v>151</v>
      </c>
      <c r="H198" s="15" t="s">
        <v>42</v>
      </c>
      <c r="I198" s="15" t="s">
        <v>42</v>
      </c>
      <c r="J198" s="15" t="s">
        <v>111</v>
      </c>
      <c r="K198" s="15" t="s">
        <v>15</v>
      </c>
      <c r="L198" s="15" t="s">
        <v>25</v>
      </c>
      <c r="M198" s="15">
        <v>0</v>
      </c>
      <c r="N198" s="15" t="s">
        <v>25</v>
      </c>
      <c r="O198" s="15">
        <v>0</v>
      </c>
      <c r="P198" s="51">
        <f>IFERROR(MATCH(tbl_Data[[#This Row],[Account ]],tbl_Nominal[Account],0),"NOT FOUND")</f>
        <v>1</v>
      </c>
      <c r="Q198" s="49" t="str">
        <f>INDEX(tbl_Nominal[Sign],tbl_Data[[#This Row],[Account Match]])</f>
        <v>Positive</v>
      </c>
      <c r="R198" s="49" t="str">
        <f>INDEX(tbl_Nominal[L1 Group],tbl_Data[[#This Row],[Account Match]])</f>
        <v>Revenue</v>
      </c>
      <c r="S198" s="49" t="str">
        <f>INDEX(tbl_Nominal[L2 Group],tbl_Data[[#This Row],[Account Match]])</f>
        <v>Revenue</v>
      </c>
      <c r="T198" s="50">
        <f>IF(tbl_Data[[#This Row],[Sign]]="Positive", tbl_Data[[#This Row],[Group Value ]],tbl_Data[[#This Row],[Group Value ]] * -1)</f>
        <v>0</v>
      </c>
    </row>
    <row r="199" spans="1:20">
      <c r="A199" s="15" t="s">
        <v>126</v>
      </c>
      <c r="B199" s="15" t="s">
        <v>152</v>
      </c>
      <c r="C199" s="15" t="s">
        <v>153</v>
      </c>
      <c r="D199" s="15" t="s">
        <v>24</v>
      </c>
      <c r="E199" s="15" t="s">
        <v>106</v>
      </c>
      <c r="F199" s="15" t="s">
        <v>41</v>
      </c>
      <c r="G199" s="15" t="s">
        <v>154</v>
      </c>
      <c r="H199" s="15" t="s">
        <v>132</v>
      </c>
      <c r="I199" s="15" t="s">
        <v>133</v>
      </c>
      <c r="J199" s="15" t="s">
        <v>111</v>
      </c>
      <c r="K199" s="15" t="s">
        <v>15</v>
      </c>
      <c r="L199" s="15" t="s">
        <v>25</v>
      </c>
      <c r="M199" s="15">
        <v>0</v>
      </c>
      <c r="N199" s="15" t="s">
        <v>25</v>
      </c>
      <c r="O199" s="15">
        <v>0</v>
      </c>
      <c r="P199" s="51">
        <f>IFERROR(MATCH(tbl_Data[[#This Row],[Account ]],tbl_Nominal[Account],0),"NOT FOUND")</f>
        <v>2</v>
      </c>
      <c r="Q199" s="49" t="str">
        <f>INDEX(tbl_Nominal[Sign],tbl_Data[[#This Row],[Account Match]])</f>
        <v>Positive</v>
      </c>
      <c r="R199" s="49" t="str">
        <f>INDEX(tbl_Nominal[L1 Group],tbl_Data[[#This Row],[Account Match]])</f>
        <v>Revenue</v>
      </c>
      <c r="S199" s="49" t="str">
        <f>INDEX(tbl_Nominal[L2 Group],tbl_Data[[#This Row],[Account Match]])</f>
        <v>Revenue</v>
      </c>
      <c r="T199" s="50">
        <f>IF(tbl_Data[[#This Row],[Sign]]="Positive", tbl_Data[[#This Row],[Group Value ]],tbl_Data[[#This Row],[Group Value ]] * -1)</f>
        <v>0</v>
      </c>
    </row>
    <row r="200" spans="1:20">
      <c r="A200" s="15" t="s">
        <v>126</v>
      </c>
      <c r="B200" s="15" t="s">
        <v>152</v>
      </c>
      <c r="C200" s="15" t="s">
        <v>153</v>
      </c>
      <c r="D200" s="15" t="s">
        <v>24</v>
      </c>
      <c r="E200" s="15" t="s">
        <v>106</v>
      </c>
      <c r="F200" s="15" t="s">
        <v>41</v>
      </c>
      <c r="G200" s="15" t="s">
        <v>154</v>
      </c>
      <c r="H200" s="15" t="s">
        <v>132</v>
      </c>
      <c r="I200" s="15" t="s">
        <v>134</v>
      </c>
      <c r="J200" s="15" t="s">
        <v>111</v>
      </c>
      <c r="K200" s="15" t="s">
        <v>15</v>
      </c>
      <c r="L200" s="15" t="s">
        <v>25</v>
      </c>
      <c r="M200" s="15">
        <v>815.83</v>
      </c>
      <c r="N200" s="15" t="s">
        <v>25</v>
      </c>
      <c r="O200" s="15">
        <v>815.83</v>
      </c>
      <c r="P200" s="51">
        <f>IFERROR(MATCH(tbl_Data[[#This Row],[Account ]],tbl_Nominal[Account],0),"NOT FOUND")</f>
        <v>2</v>
      </c>
      <c r="Q200" s="49" t="str">
        <f>INDEX(tbl_Nominal[Sign],tbl_Data[[#This Row],[Account Match]])</f>
        <v>Positive</v>
      </c>
      <c r="R200" s="49" t="str">
        <f>INDEX(tbl_Nominal[L1 Group],tbl_Data[[#This Row],[Account Match]])</f>
        <v>Revenue</v>
      </c>
      <c r="S200" s="49" t="str">
        <f>INDEX(tbl_Nominal[L2 Group],tbl_Data[[#This Row],[Account Match]])</f>
        <v>Revenue</v>
      </c>
      <c r="T200" s="50">
        <f>IF(tbl_Data[[#This Row],[Sign]]="Positive", tbl_Data[[#This Row],[Group Value ]],tbl_Data[[#This Row],[Group Value ]] * -1)</f>
        <v>815.83</v>
      </c>
    </row>
    <row r="201" spans="1:20">
      <c r="A201" s="15" t="s">
        <v>126</v>
      </c>
      <c r="B201" s="15" t="s">
        <v>152</v>
      </c>
      <c r="C201" s="15" t="s">
        <v>153</v>
      </c>
      <c r="D201" s="15" t="s">
        <v>24</v>
      </c>
      <c r="E201" s="15" t="s">
        <v>106</v>
      </c>
      <c r="F201" s="15" t="s">
        <v>41</v>
      </c>
      <c r="G201" s="15" t="s">
        <v>154</v>
      </c>
      <c r="H201" s="15" t="s">
        <v>132</v>
      </c>
      <c r="I201" s="15" t="s">
        <v>145</v>
      </c>
      <c r="J201" s="15" t="s">
        <v>111</v>
      </c>
      <c r="K201" s="15" t="s">
        <v>15</v>
      </c>
      <c r="L201" s="15" t="s">
        <v>25</v>
      </c>
      <c r="M201" s="15">
        <v>861.67</v>
      </c>
      <c r="N201" s="15" t="s">
        <v>25</v>
      </c>
      <c r="O201" s="15">
        <v>861.67</v>
      </c>
      <c r="P201" s="51">
        <f>IFERROR(MATCH(tbl_Data[[#This Row],[Account ]],tbl_Nominal[Account],0),"NOT FOUND")</f>
        <v>2</v>
      </c>
      <c r="Q201" s="49" t="str">
        <f>INDEX(tbl_Nominal[Sign],tbl_Data[[#This Row],[Account Match]])</f>
        <v>Positive</v>
      </c>
      <c r="R201" s="49" t="str">
        <f>INDEX(tbl_Nominal[L1 Group],tbl_Data[[#This Row],[Account Match]])</f>
        <v>Revenue</v>
      </c>
      <c r="S201" s="49" t="str">
        <f>INDEX(tbl_Nominal[L2 Group],tbl_Data[[#This Row],[Account Match]])</f>
        <v>Revenue</v>
      </c>
      <c r="T201" s="50">
        <f>IF(tbl_Data[[#This Row],[Sign]]="Positive", tbl_Data[[#This Row],[Group Value ]],tbl_Data[[#This Row],[Group Value ]] * -1)</f>
        <v>861.67</v>
      </c>
    </row>
    <row r="202" spans="1:20">
      <c r="A202" s="15" t="s">
        <v>126</v>
      </c>
      <c r="B202" s="15" t="s">
        <v>152</v>
      </c>
      <c r="C202" s="15" t="s">
        <v>153</v>
      </c>
      <c r="D202" s="15" t="s">
        <v>24</v>
      </c>
      <c r="E202" s="15" t="s">
        <v>106</v>
      </c>
      <c r="F202" s="15" t="s">
        <v>41</v>
      </c>
      <c r="G202" s="15" t="s">
        <v>154</v>
      </c>
      <c r="H202" s="15" t="s">
        <v>132</v>
      </c>
      <c r="I202" s="15" t="s">
        <v>135</v>
      </c>
      <c r="J202" s="15" t="s">
        <v>111</v>
      </c>
      <c r="K202" s="15" t="s">
        <v>15</v>
      </c>
      <c r="L202" s="15" t="s">
        <v>25</v>
      </c>
      <c r="M202" s="15">
        <v>770</v>
      </c>
      <c r="N202" s="15" t="s">
        <v>25</v>
      </c>
      <c r="O202" s="15">
        <v>770</v>
      </c>
      <c r="P202" s="51">
        <f>IFERROR(MATCH(tbl_Data[[#This Row],[Account ]],tbl_Nominal[Account],0),"NOT FOUND")</f>
        <v>2</v>
      </c>
      <c r="Q202" s="49" t="str">
        <f>INDEX(tbl_Nominal[Sign],tbl_Data[[#This Row],[Account Match]])</f>
        <v>Positive</v>
      </c>
      <c r="R202" s="49" t="str">
        <f>INDEX(tbl_Nominal[L1 Group],tbl_Data[[#This Row],[Account Match]])</f>
        <v>Revenue</v>
      </c>
      <c r="S202" s="49" t="str">
        <f>INDEX(tbl_Nominal[L2 Group],tbl_Data[[#This Row],[Account Match]])</f>
        <v>Revenue</v>
      </c>
      <c r="T202" s="50">
        <f>IF(tbl_Data[[#This Row],[Sign]]="Positive", tbl_Data[[#This Row],[Group Value ]],tbl_Data[[#This Row],[Group Value ]] * -1)</f>
        <v>770</v>
      </c>
    </row>
    <row r="203" spans="1:20">
      <c r="A203" s="15" t="s">
        <v>126</v>
      </c>
      <c r="B203" s="15" t="s">
        <v>152</v>
      </c>
      <c r="C203" s="15" t="s">
        <v>153</v>
      </c>
      <c r="D203" s="15" t="s">
        <v>24</v>
      </c>
      <c r="E203" s="15" t="s">
        <v>106</v>
      </c>
      <c r="F203" s="15" t="s">
        <v>41</v>
      </c>
      <c r="G203" s="15" t="s">
        <v>154</v>
      </c>
      <c r="H203" s="15" t="s">
        <v>132</v>
      </c>
      <c r="I203" s="15" t="s">
        <v>146</v>
      </c>
      <c r="J203" s="15" t="s">
        <v>111</v>
      </c>
      <c r="K203" s="15" t="s">
        <v>15</v>
      </c>
      <c r="L203" s="15" t="s">
        <v>25</v>
      </c>
      <c r="M203" s="15">
        <v>623.33000000000004</v>
      </c>
      <c r="N203" s="15" t="s">
        <v>25</v>
      </c>
      <c r="O203" s="15">
        <v>623.33000000000004</v>
      </c>
      <c r="P203" s="51">
        <f>IFERROR(MATCH(tbl_Data[[#This Row],[Account ]],tbl_Nominal[Account],0),"NOT FOUND")</f>
        <v>2</v>
      </c>
      <c r="Q203" s="49" t="str">
        <f>INDEX(tbl_Nominal[Sign],tbl_Data[[#This Row],[Account Match]])</f>
        <v>Positive</v>
      </c>
      <c r="R203" s="49" t="str">
        <f>INDEX(tbl_Nominal[L1 Group],tbl_Data[[#This Row],[Account Match]])</f>
        <v>Revenue</v>
      </c>
      <c r="S203" s="49" t="str">
        <f>INDEX(tbl_Nominal[L2 Group],tbl_Data[[#This Row],[Account Match]])</f>
        <v>Revenue</v>
      </c>
      <c r="T203" s="50">
        <f>IF(tbl_Data[[#This Row],[Sign]]="Positive", tbl_Data[[#This Row],[Group Value ]],tbl_Data[[#This Row],[Group Value ]] * -1)</f>
        <v>623.33000000000004</v>
      </c>
    </row>
    <row r="204" spans="1:20">
      <c r="A204" s="15" t="s">
        <v>126</v>
      </c>
      <c r="B204" s="15" t="s">
        <v>152</v>
      </c>
      <c r="C204" s="15" t="s">
        <v>153</v>
      </c>
      <c r="D204" s="15" t="s">
        <v>24</v>
      </c>
      <c r="E204" s="15" t="s">
        <v>106</v>
      </c>
      <c r="F204" s="15" t="s">
        <v>41</v>
      </c>
      <c r="G204" s="15" t="s">
        <v>154</v>
      </c>
      <c r="H204" s="15" t="s">
        <v>42</v>
      </c>
      <c r="I204" s="15" t="s">
        <v>42</v>
      </c>
      <c r="J204" s="15" t="s">
        <v>111</v>
      </c>
      <c r="K204" s="15" t="s">
        <v>15</v>
      </c>
      <c r="L204" s="15" t="s">
        <v>25</v>
      </c>
      <c r="M204" s="15">
        <v>0</v>
      </c>
      <c r="N204" s="15" t="s">
        <v>25</v>
      </c>
      <c r="O204" s="15">
        <v>0</v>
      </c>
      <c r="P204" s="51">
        <f>IFERROR(MATCH(tbl_Data[[#This Row],[Account ]],tbl_Nominal[Account],0),"NOT FOUND")</f>
        <v>2</v>
      </c>
      <c r="Q204" s="49" t="str">
        <f>INDEX(tbl_Nominal[Sign],tbl_Data[[#This Row],[Account Match]])</f>
        <v>Positive</v>
      </c>
      <c r="R204" s="49" t="str">
        <f>INDEX(tbl_Nominal[L1 Group],tbl_Data[[#This Row],[Account Match]])</f>
        <v>Revenue</v>
      </c>
      <c r="S204" s="49" t="str">
        <f>INDEX(tbl_Nominal[L2 Group],tbl_Data[[#This Row],[Account Match]])</f>
        <v>Revenue</v>
      </c>
      <c r="T204" s="50">
        <f>IF(tbl_Data[[#This Row],[Sign]]="Positive", tbl_Data[[#This Row],[Group Value ]],tbl_Data[[#This Row],[Group Value ]] * -1)</f>
        <v>0</v>
      </c>
    </row>
    <row r="205" spans="1:20">
      <c r="A205" s="15" t="s">
        <v>126</v>
      </c>
      <c r="B205" s="15" t="s">
        <v>127</v>
      </c>
      <c r="C205" s="15" t="s">
        <v>128</v>
      </c>
      <c r="D205" s="15" t="s">
        <v>24</v>
      </c>
      <c r="E205" s="15" t="s">
        <v>129</v>
      </c>
      <c r="F205" s="15" t="s">
        <v>130</v>
      </c>
      <c r="G205" s="15" t="s">
        <v>131</v>
      </c>
      <c r="H205" s="15" t="s">
        <v>132</v>
      </c>
      <c r="I205" s="15" t="s">
        <v>133</v>
      </c>
      <c r="J205" s="15" t="s">
        <v>111</v>
      </c>
      <c r="K205" s="15" t="s">
        <v>15</v>
      </c>
      <c r="L205" s="15" t="s">
        <v>25</v>
      </c>
      <c r="M205" s="15">
        <v>4187.5</v>
      </c>
      <c r="N205" s="15" t="s">
        <v>25</v>
      </c>
      <c r="O205" s="15">
        <v>4187.5</v>
      </c>
      <c r="P205" s="51">
        <f>IFERROR(MATCH(tbl_Data[[#This Row],[Account ]],tbl_Nominal[Account],0),"NOT FOUND")</f>
        <v>3</v>
      </c>
      <c r="Q205" s="49" t="str">
        <f>INDEX(tbl_Nominal[Sign],tbl_Data[[#This Row],[Account Match]])</f>
        <v>Positive</v>
      </c>
      <c r="R205" s="49" t="str">
        <f>INDEX(tbl_Nominal[L1 Group],tbl_Data[[#This Row],[Account Match]])</f>
        <v>Revenue</v>
      </c>
      <c r="S205" s="49" t="str">
        <f>INDEX(tbl_Nominal[L2 Group],tbl_Data[[#This Row],[Account Match]])</f>
        <v>Revenue</v>
      </c>
      <c r="T205" s="50">
        <f>IF(tbl_Data[[#This Row],[Sign]]="Positive", tbl_Data[[#This Row],[Group Value ]],tbl_Data[[#This Row],[Group Value ]] * -1)</f>
        <v>4187.5</v>
      </c>
    </row>
    <row r="206" spans="1:20">
      <c r="A206" s="15" t="s">
        <v>126</v>
      </c>
      <c r="B206" s="15" t="s">
        <v>127</v>
      </c>
      <c r="C206" s="15" t="s">
        <v>128</v>
      </c>
      <c r="D206" s="15" t="s">
        <v>24</v>
      </c>
      <c r="E206" s="15" t="s">
        <v>129</v>
      </c>
      <c r="F206" s="15" t="s">
        <v>130</v>
      </c>
      <c r="G206" s="15" t="s">
        <v>131</v>
      </c>
      <c r="H206" s="15" t="s">
        <v>132</v>
      </c>
      <c r="I206" s="15" t="s">
        <v>134</v>
      </c>
      <c r="J206" s="15" t="s">
        <v>111</v>
      </c>
      <c r="K206" s="15" t="s">
        <v>15</v>
      </c>
      <c r="L206" s="15" t="s">
        <v>25</v>
      </c>
      <c r="M206" s="15">
        <v>0</v>
      </c>
      <c r="N206" s="15" t="s">
        <v>25</v>
      </c>
      <c r="O206" s="15">
        <v>0</v>
      </c>
      <c r="P206" s="51">
        <f>IFERROR(MATCH(tbl_Data[[#This Row],[Account ]],tbl_Nominal[Account],0),"NOT FOUND")</f>
        <v>3</v>
      </c>
      <c r="Q206" s="49" t="str">
        <f>INDEX(tbl_Nominal[Sign],tbl_Data[[#This Row],[Account Match]])</f>
        <v>Positive</v>
      </c>
      <c r="R206" s="49" t="str">
        <f>INDEX(tbl_Nominal[L1 Group],tbl_Data[[#This Row],[Account Match]])</f>
        <v>Revenue</v>
      </c>
      <c r="S206" s="49" t="str">
        <f>INDEX(tbl_Nominal[L2 Group],tbl_Data[[#This Row],[Account Match]])</f>
        <v>Revenue</v>
      </c>
      <c r="T206" s="50">
        <f>IF(tbl_Data[[#This Row],[Sign]]="Positive", tbl_Data[[#This Row],[Group Value ]],tbl_Data[[#This Row],[Group Value ]] * -1)</f>
        <v>0</v>
      </c>
    </row>
    <row r="207" spans="1:20">
      <c r="A207" s="15" t="s">
        <v>126</v>
      </c>
      <c r="B207" s="15" t="s">
        <v>127</v>
      </c>
      <c r="C207" s="15" t="s">
        <v>128</v>
      </c>
      <c r="D207" s="15" t="s">
        <v>24</v>
      </c>
      <c r="E207" s="15" t="s">
        <v>129</v>
      </c>
      <c r="F207" s="15" t="s">
        <v>130</v>
      </c>
      <c r="G207" s="15" t="s">
        <v>131</v>
      </c>
      <c r="H207" s="15" t="s">
        <v>132</v>
      </c>
      <c r="I207" s="15" t="s">
        <v>145</v>
      </c>
      <c r="J207" s="15" t="s">
        <v>111</v>
      </c>
      <c r="K207" s="15" t="s">
        <v>15</v>
      </c>
      <c r="L207" s="15" t="s">
        <v>25</v>
      </c>
      <c r="M207" s="15">
        <v>4491.67</v>
      </c>
      <c r="N207" s="15" t="s">
        <v>25</v>
      </c>
      <c r="O207" s="15">
        <v>4491.67</v>
      </c>
      <c r="P207" s="51">
        <f>IFERROR(MATCH(tbl_Data[[#This Row],[Account ]],tbl_Nominal[Account],0),"NOT FOUND")</f>
        <v>3</v>
      </c>
      <c r="Q207" s="49" t="str">
        <f>INDEX(tbl_Nominal[Sign],tbl_Data[[#This Row],[Account Match]])</f>
        <v>Positive</v>
      </c>
      <c r="R207" s="49" t="str">
        <f>INDEX(tbl_Nominal[L1 Group],tbl_Data[[#This Row],[Account Match]])</f>
        <v>Revenue</v>
      </c>
      <c r="S207" s="49" t="str">
        <f>INDEX(tbl_Nominal[L2 Group],tbl_Data[[#This Row],[Account Match]])</f>
        <v>Revenue</v>
      </c>
      <c r="T207" s="50">
        <f>IF(tbl_Data[[#This Row],[Sign]]="Positive", tbl_Data[[#This Row],[Group Value ]],tbl_Data[[#This Row],[Group Value ]] * -1)</f>
        <v>4491.67</v>
      </c>
    </row>
    <row r="208" spans="1:20">
      <c r="A208" s="15" t="s">
        <v>126</v>
      </c>
      <c r="B208" s="15" t="s">
        <v>127</v>
      </c>
      <c r="C208" s="15" t="s">
        <v>128</v>
      </c>
      <c r="D208" s="15" t="s">
        <v>24</v>
      </c>
      <c r="E208" s="15" t="s">
        <v>129</v>
      </c>
      <c r="F208" s="15" t="s">
        <v>130</v>
      </c>
      <c r="G208" s="15" t="s">
        <v>131</v>
      </c>
      <c r="H208" s="15" t="s">
        <v>132</v>
      </c>
      <c r="I208" s="15" t="s">
        <v>135</v>
      </c>
      <c r="J208" s="15" t="s">
        <v>111</v>
      </c>
      <c r="K208" s="15" t="s">
        <v>15</v>
      </c>
      <c r="L208" s="15" t="s">
        <v>25</v>
      </c>
      <c r="M208" s="15">
        <v>6341.67</v>
      </c>
      <c r="N208" s="15" t="s">
        <v>25</v>
      </c>
      <c r="O208" s="15">
        <v>6341.67</v>
      </c>
      <c r="P208" s="51">
        <f>IFERROR(MATCH(tbl_Data[[#This Row],[Account ]],tbl_Nominal[Account],0),"NOT FOUND")</f>
        <v>3</v>
      </c>
      <c r="Q208" s="49" t="str">
        <f>INDEX(tbl_Nominal[Sign],tbl_Data[[#This Row],[Account Match]])</f>
        <v>Positive</v>
      </c>
      <c r="R208" s="49" t="str">
        <f>INDEX(tbl_Nominal[L1 Group],tbl_Data[[#This Row],[Account Match]])</f>
        <v>Revenue</v>
      </c>
      <c r="S208" s="49" t="str">
        <f>INDEX(tbl_Nominal[L2 Group],tbl_Data[[#This Row],[Account Match]])</f>
        <v>Revenue</v>
      </c>
      <c r="T208" s="50">
        <f>IF(tbl_Data[[#This Row],[Sign]]="Positive", tbl_Data[[#This Row],[Group Value ]],tbl_Data[[#This Row],[Group Value ]] * -1)</f>
        <v>6341.67</v>
      </c>
    </row>
    <row r="209" spans="1:20">
      <c r="A209" s="15" t="s">
        <v>126</v>
      </c>
      <c r="B209" s="15" t="s">
        <v>127</v>
      </c>
      <c r="C209" s="15" t="s">
        <v>128</v>
      </c>
      <c r="D209" s="15" t="s">
        <v>24</v>
      </c>
      <c r="E209" s="15" t="s">
        <v>129</v>
      </c>
      <c r="F209" s="15" t="s">
        <v>130</v>
      </c>
      <c r="G209" s="15" t="s">
        <v>131</v>
      </c>
      <c r="H209" s="15" t="s">
        <v>132</v>
      </c>
      <c r="I209" s="15" t="s">
        <v>146</v>
      </c>
      <c r="J209" s="15" t="s">
        <v>111</v>
      </c>
      <c r="K209" s="15" t="s">
        <v>15</v>
      </c>
      <c r="L209" s="15" t="s">
        <v>25</v>
      </c>
      <c r="M209" s="15">
        <v>5000</v>
      </c>
      <c r="N209" s="15" t="s">
        <v>25</v>
      </c>
      <c r="O209" s="15">
        <v>5000</v>
      </c>
      <c r="P209" s="51">
        <f>IFERROR(MATCH(tbl_Data[[#This Row],[Account ]],tbl_Nominal[Account],0),"NOT FOUND")</f>
        <v>3</v>
      </c>
      <c r="Q209" s="49" t="str">
        <f>INDEX(tbl_Nominal[Sign],tbl_Data[[#This Row],[Account Match]])</f>
        <v>Positive</v>
      </c>
      <c r="R209" s="49" t="str">
        <f>INDEX(tbl_Nominal[L1 Group],tbl_Data[[#This Row],[Account Match]])</f>
        <v>Revenue</v>
      </c>
      <c r="S209" s="49" t="str">
        <f>INDEX(tbl_Nominal[L2 Group],tbl_Data[[#This Row],[Account Match]])</f>
        <v>Revenue</v>
      </c>
      <c r="T209" s="50">
        <f>IF(tbl_Data[[#This Row],[Sign]]="Positive", tbl_Data[[#This Row],[Group Value ]],tbl_Data[[#This Row],[Group Value ]] * -1)</f>
        <v>5000</v>
      </c>
    </row>
    <row r="210" spans="1:20">
      <c r="A210" s="15" t="s">
        <v>126</v>
      </c>
      <c r="B210" s="15" t="s">
        <v>127</v>
      </c>
      <c r="C210" s="15" t="s">
        <v>128</v>
      </c>
      <c r="D210" s="15" t="s">
        <v>24</v>
      </c>
      <c r="E210" s="15" t="s">
        <v>129</v>
      </c>
      <c r="F210" s="15" t="s">
        <v>130</v>
      </c>
      <c r="G210" s="15" t="s">
        <v>131</v>
      </c>
      <c r="H210" s="15" t="s">
        <v>42</v>
      </c>
      <c r="I210" s="15" t="s">
        <v>42</v>
      </c>
      <c r="J210" s="15" t="s">
        <v>111</v>
      </c>
      <c r="K210" s="15" t="s">
        <v>15</v>
      </c>
      <c r="L210" s="15" t="s">
        <v>25</v>
      </c>
      <c r="M210" s="15">
        <v>0</v>
      </c>
      <c r="N210" s="15" t="s">
        <v>25</v>
      </c>
      <c r="O210" s="15">
        <v>0</v>
      </c>
      <c r="P210" s="51">
        <f>IFERROR(MATCH(tbl_Data[[#This Row],[Account ]],tbl_Nominal[Account],0),"NOT FOUND")</f>
        <v>3</v>
      </c>
      <c r="Q210" s="49" t="str">
        <f>INDEX(tbl_Nominal[Sign],tbl_Data[[#This Row],[Account Match]])</f>
        <v>Positive</v>
      </c>
      <c r="R210" s="49" t="str">
        <f>INDEX(tbl_Nominal[L1 Group],tbl_Data[[#This Row],[Account Match]])</f>
        <v>Revenue</v>
      </c>
      <c r="S210" s="49" t="str">
        <f>INDEX(tbl_Nominal[L2 Group],tbl_Data[[#This Row],[Account Match]])</f>
        <v>Revenue</v>
      </c>
      <c r="T210" s="50">
        <f>IF(tbl_Data[[#This Row],[Sign]]="Positive", tbl_Data[[#This Row],[Group Value ]],tbl_Data[[#This Row],[Group Value ]] * -1)</f>
        <v>0</v>
      </c>
    </row>
    <row r="211" spans="1:20">
      <c r="A211" s="15" t="s">
        <v>126</v>
      </c>
      <c r="B211" s="15" t="s">
        <v>136</v>
      </c>
      <c r="C211" s="15" t="s">
        <v>137</v>
      </c>
      <c r="D211" s="15" t="s">
        <v>24</v>
      </c>
      <c r="E211" s="15" t="s">
        <v>106</v>
      </c>
      <c r="F211" s="15" t="s">
        <v>41</v>
      </c>
      <c r="G211" s="15" t="s">
        <v>138</v>
      </c>
      <c r="H211" s="15" t="s">
        <v>132</v>
      </c>
      <c r="I211" s="15" t="s">
        <v>133</v>
      </c>
      <c r="J211" s="15" t="s">
        <v>111</v>
      </c>
      <c r="K211" s="15" t="s">
        <v>15</v>
      </c>
      <c r="L211" s="15" t="s">
        <v>25</v>
      </c>
      <c r="M211" s="15">
        <v>0</v>
      </c>
      <c r="N211" s="15" t="s">
        <v>25</v>
      </c>
      <c r="O211" s="15">
        <v>0</v>
      </c>
      <c r="P211" s="51">
        <f>IFERROR(MATCH(tbl_Data[[#This Row],[Account ]],tbl_Nominal[Account],0),"NOT FOUND")</f>
        <v>4</v>
      </c>
      <c r="Q211" s="49" t="str">
        <f>INDEX(tbl_Nominal[Sign],tbl_Data[[#This Row],[Account Match]])</f>
        <v>Positive</v>
      </c>
      <c r="R211" s="49" t="str">
        <f>INDEX(tbl_Nominal[L1 Group],tbl_Data[[#This Row],[Account Match]])</f>
        <v>Revenue</v>
      </c>
      <c r="S211" s="49" t="str">
        <f>INDEX(tbl_Nominal[L2 Group],tbl_Data[[#This Row],[Account Match]])</f>
        <v>Revenue</v>
      </c>
      <c r="T211" s="50">
        <f>IF(tbl_Data[[#This Row],[Sign]]="Positive", tbl_Data[[#This Row],[Group Value ]],tbl_Data[[#This Row],[Group Value ]] * -1)</f>
        <v>0</v>
      </c>
    </row>
    <row r="212" spans="1:20">
      <c r="A212" s="15" t="s">
        <v>126</v>
      </c>
      <c r="B212" s="15" t="s">
        <v>136</v>
      </c>
      <c r="C212" s="15" t="s">
        <v>137</v>
      </c>
      <c r="D212" s="15" t="s">
        <v>24</v>
      </c>
      <c r="E212" s="15" t="s">
        <v>106</v>
      </c>
      <c r="F212" s="15" t="s">
        <v>41</v>
      </c>
      <c r="G212" s="15" t="s">
        <v>138</v>
      </c>
      <c r="H212" s="15" t="s">
        <v>132</v>
      </c>
      <c r="I212" s="15" t="s">
        <v>134</v>
      </c>
      <c r="J212" s="15" t="s">
        <v>111</v>
      </c>
      <c r="K212" s="15" t="s">
        <v>15</v>
      </c>
      <c r="L212" s="15" t="s">
        <v>25</v>
      </c>
      <c r="M212" s="15">
        <v>2937.5</v>
      </c>
      <c r="N212" s="15" t="s">
        <v>25</v>
      </c>
      <c r="O212" s="15">
        <v>2937.5</v>
      </c>
      <c r="P212" s="51">
        <f>IFERROR(MATCH(tbl_Data[[#This Row],[Account ]],tbl_Nominal[Account],0),"NOT FOUND")</f>
        <v>4</v>
      </c>
      <c r="Q212" s="49" t="str">
        <f>INDEX(tbl_Nominal[Sign],tbl_Data[[#This Row],[Account Match]])</f>
        <v>Positive</v>
      </c>
      <c r="R212" s="49" t="str">
        <f>INDEX(tbl_Nominal[L1 Group],tbl_Data[[#This Row],[Account Match]])</f>
        <v>Revenue</v>
      </c>
      <c r="S212" s="49" t="str">
        <f>INDEX(tbl_Nominal[L2 Group],tbl_Data[[#This Row],[Account Match]])</f>
        <v>Revenue</v>
      </c>
      <c r="T212" s="50">
        <f>IF(tbl_Data[[#This Row],[Sign]]="Positive", tbl_Data[[#This Row],[Group Value ]],tbl_Data[[#This Row],[Group Value ]] * -1)</f>
        <v>2937.5</v>
      </c>
    </row>
    <row r="213" spans="1:20">
      <c r="A213" s="15" t="s">
        <v>126</v>
      </c>
      <c r="B213" s="15" t="s">
        <v>136</v>
      </c>
      <c r="C213" s="15" t="s">
        <v>137</v>
      </c>
      <c r="D213" s="15" t="s">
        <v>24</v>
      </c>
      <c r="E213" s="15" t="s">
        <v>106</v>
      </c>
      <c r="F213" s="15" t="s">
        <v>41</v>
      </c>
      <c r="G213" s="15" t="s">
        <v>138</v>
      </c>
      <c r="H213" s="15" t="s">
        <v>132</v>
      </c>
      <c r="I213" s="15" t="s">
        <v>145</v>
      </c>
      <c r="J213" s="15" t="s">
        <v>111</v>
      </c>
      <c r="K213" s="15" t="s">
        <v>15</v>
      </c>
      <c r="L213" s="15" t="s">
        <v>25</v>
      </c>
      <c r="M213" s="15">
        <v>2875</v>
      </c>
      <c r="N213" s="15" t="s">
        <v>25</v>
      </c>
      <c r="O213" s="15">
        <v>2875</v>
      </c>
      <c r="P213" s="51">
        <f>IFERROR(MATCH(tbl_Data[[#This Row],[Account ]],tbl_Nominal[Account],0),"NOT FOUND")</f>
        <v>4</v>
      </c>
      <c r="Q213" s="49" t="str">
        <f>INDEX(tbl_Nominal[Sign],tbl_Data[[#This Row],[Account Match]])</f>
        <v>Positive</v>
      </c>
      <c r="R213" s="49" t="str">
        <f>INDEX(tbl_Nominal[L1 Group],tbl_Data[[#This Row],[Account Match]])</f>
        <v>Revenue</v>
      </c>
      <c r="S213" s="49" t="str">
        <f>INDEX(tbl_Nominal[L2 Group],tbl_Data[[#This Row],[Account Match]])</f>
        <v>Revenue</v>
      </c>
      <c r="T213" s="50">
        <f>IF(tbl_Data[[#This Row],[Sign]]="Positive", tbl_Data[[#This Row],[Group Value ]],tbl_Data[[#This Row],[Group Value ]] * -1)</f>
        <v>2875</v>
      </c>
    </row>
    <row r="214" spans="1:20">
      <c r="A214" s="15" t="s">
        <v>126</v>
      </c>
      <c r="B214" s="15" t="s">
        <v>136</v>
      </c>
      <c r="C214" s="15" t="s">
        <v>137</v>
      </c>
      <c r="D214" s="15" t="s">
        <v>24</v>
      </c>
      <c r="E214" s="15" t="s">
        <v>106</v>
      </c>
      <c r="F214" s="15" t="s">
        <v>41</v>
      </c>
      <c r="G214" s="15" t="s">
        <v>138</v>
      </c>
      <c r="H214" s="15" t="s">
        <v>132</v>
      </c>
      <c r="I214" s="15" t="s">
        <v>135</v>
      </c>
      <c r="J214" s="15" t="s">
        <v>111</v>
      </c>
      <c r="K214" s="15" t="s">
        <v>15</v>
      </c>
      <c r="L214" s="15" t="s">
        <v>25</v>
      </c>
      <c r="M214" s="15">
        <v>2812.5</v>
      </c>
      <c r="N214" s="15" t="s">
        <v>25</v>
      </c>
      <c r="O214" s="15">
        <v>2812.5</v>
      </c>
      <c r="P214" s="51">
        <f>IFERROR(MATCH(tbl_Data[[#This Row],[Account ]],tbl_Nominal[Account],0),"NOT FOUND")</f>
        <v>4</v>
      </c>
      <c r="Q214" s="49" t="str">
        <f>INDEX(tbl_Nominal[Sign],tbl_Data[[#This Row],[Account Match]])</f>
        <v>Positive</v>
      </c>
      <c r="R214" s="49" t="str">
        <f>INDEX(tbl_Nominal[L1 Group],tbl_Data[[#This Row],[Account Match]])</f>
        <v>Revenue</v>
      </c>
      <c r="S214" s="49" t="str">
        <f>INDEX(tbl_Nominal[L2 Group],tbl_Data[[#This Row],[Account Match]])</f>
        <v>Revenue</v>
      </c>
      <c r="T214" s="50">
        <f>IF(tbl_Data[[#This Row],[Sign]]="Positive", tbl_Data[[#This Row],[Group Value ]],tbl_Data[[#This Row],[Group Value ]] * -1)</f>
        <v>2812.5</v>
      </c>
    </row>
    <row r="215" spans="1:20">
      <c r="A215" s="15" t="s">
        <v>126</v>
      </c>
      <c r="B215" s="15" t="s">
        <v>136</v>
      </c>
      <c r="C215" s="15" t="s">
        <v>137</v>
      </c>
      <c r="D215" s="15" t="s">
        <v>24</v>
      </c>
      <c r="E215" s="15" t="s">
        <v>106</v>
      </c>
      <c r="F215" s="15" t="s">
        <v>41</v>
      </c>
      <c r="G215" s="15" t="s">
        <v>138</v>
      </c>
      <c r="H215" s="15" t="s">
        <v>132</v>
      </c>
      <c r="I215" s="15" t="s">
        <v>146</v>
      </c>
      <c r="J215" s="15" t="s">
        <v>111</v>
      </c>
      <c r="K215" s="15" t="s">
        <v>15</v>
      </c>
      <c r="L215" s="15" t="s">
        <v>25</v>
      </c>
      <c r="M215" s="15">
        <v>3000</v>
      </c>
      <c r="N215" s="15" t="s">
        <v>25</v>
      </c>
      <c r="O215" s="15">
        <v>3000</v>
      </c>
      <c r="P215" s="51">
        <f>IFERROR(MATCH(tbl_Data[[#This Row],[Account ]],tbl_Nominal[Account],0),"NOT FOUND")</f>
        <v>4</v>
      </c>
      <c r="Q215" s="49" t="str">
        <f>INDEX(tbl_Nominal[Sign],tbl_Data[[#This Row],[Account Match]])</f>
        <v>Positive</v>
      </c>
      <c r="R215" s="49" t="str">
        <f>INDEX(tbl_Nominal[L1 Group],tbl_Data[[#This Row],[Account Match]])</f>
        <v>Revenue</v>
      </c>
      <c r="S215" s="49" t="str">
        <f>INDEX(tbl_Nominal[L2 Group],tbl_Data[[#This Row],[Account Match]])</f>
        <v>Revenue</v>
      </c>
      <c r="T215" s="50">
        <f>IF(tbl_Data[[#This Row],[Sign]]="Positive", tbl_Data[[#This Row],[Group Value ]],tbl_Data[[#This Row],[Group Value ]] * -1)</f>
        <v>3000</v>
      </c>
    </row>
    <row r="216" spans="1:20">
      <c r="A216" s="15" t="s">
        <v>126</v>
      </c>
      <c r="B216" s="15" t="s">
        <v>136</v>
      </c>
      <c r="C216" s="15" t="s">
        <v>137</v>
      </c>
      <c r="D216" s="15" t="s">
        <v>24</v>
      </c>
      <c r="E216" s="15" t="s">
        <v>106</v>
      </c>
      <c r="F216" s="15" t="s">
        <v>41</v>
      </c>
      <c r="G216" s="15" t="s">
        <v>138</v>
      </c>
      <c r="H216" s="15" t="s">
        <v>42</v>
      </c>
      <c r="I216" s="15" t="s">
        <v>42</v>
      </c>
      <c r="J216" s="15" t="s">
        <v>111</v>
      </c>
      <c r="K216" s="15" t="s">
        <v>15</v>
      </c>
      <c r="L216" s="15" t="s">
        <v>25</v>
      </c>
      <c r="M216" s="15">
        <v>0</v>
      </c>
      <c r="N216" s="15" t="s">
        <v>25</v>
      </c>
      <c r="O216" s="15">
        <v>0</v>
      </c>
      <c r="P216" s="51">
        <f>IFERROR(MATCH(tbl_Data[[#This Row],[Account ]],tbl_Nominal[Account],0),"NOT FOUND")</f>
        <v>4</v>
      </c>
      <c r="Q216" s="49" t="str">
        <f>INDEX(tbl_Nominal[Sign],tbl_Data[[#This Row],[Account Match]])</f>
        <v>Positive</v>
      </c>
      <c r="R216" s="49" t="str">
        <f>INDEX(tbl_Nominal[L1 Group],tbl_Data[[#This Row],[Account Match]])</f>
        <v>Revenue</v>
      </c>
      <c r="S216" s="49" t="str">
        <f>INDEX(tbl_Nominal[L2 Group],tbl_Data[[#This Row],[Account Match]])</f>
        <v>Revenue</v>
      </c>
      <c r="T216" s="50">
        <f>IF(tbl_Data[[#This Row],[Sign]]="Positive", tbl_Data[[#This Row],[Group Value ]],tbl_Data[[#This Row],[Group Value ]] * -1)</f>
        <v>0</v>
      </c>
    </row>
    <row r="217" spans="1:20">
      <c r="A217" s="15" t="s">
        <v>126</v>
      </c>
      <c r="B217" s="15" t="s">
        <v>139</v>
      </c>
      <c r="C217" s="15" t="s">
        <v>140</v>
      </c>
      <c r="D217" s="15" t="s">
        <v>24</v>
      </c>
      <c r="E217" s="15" t="s">
        <v>106</v>
      </c>
      <c r="F217" s="15" t="s">
        <v>41</v>
      </c>
      <c r="G217" s="15" t="s">
        <v>141</v>
      </c>
      <c r="H217" s="15" t="s">
        <v>132</v>
      </c>
      <c r="I217" s="15" t="s">
        <v>133</v>
      </c>
      <c r="J217" s="15" t="s">
        <v>111</v>
      </c>
      <c r="K217" s="15" t="s">
        <v>15</v>
      </c>
      <c r="L217" s="15" t="s">
        <v>25</v>
      </c>
      <c r="M217" s="15">
        <v>0</v>
      </c>
      <c r="N217" s="15" t="s">
        <v>25</v>
      </c>
      <c r="O217" s="15">
        <v>0</v>
      </c>
      <c r="P217" s="51">
        <f>IFERROR(MATCH(tbl_Data[[#This Row],[Account ]],tbl_Nominal[Account],0),"NOT FOUND")</f>
        <v>5</v>
      </c>
      <c r="Q217" s="49" t="str">
        <f>INDEX(tbl_Nominal[Sign],tbl_Data[[#This Row],[Account Match]])</f>
        <v>Positive</v>
      </c>
      <c r="R217" s="49" t="str">
        <f>INDEX(tbl_Nominal[L1 Group],tbl_Data[[#This Row],[Account Match]])</f>
        <v>Revenue</v>
      </c>
      <c r="S217" s="49" t="str">
        <f>INDEX(tbl_Nominal[L2 Group],tbl_Data[[#This Row],[Account Match]])</f>
        <v>Revenue</v>
      </c>
      <c r="T217" s="50">
        <f>IF(tbl_Data[[#This Row],[Sign]]="Positive", tbl_Data[[#This Row],[Group Value ]],tbl_Data[[#This Row],[Group Value ]] * -1)</f>
        <v>0</v>
      </c>
    </row>
    <row r="218" spans="1:20">
      <c r="A218" s="15" t="s">
        <v>126</v>
      </c>
      <c r="B218" s="15" t="s">
        <v>139</v>
      </c>
      <c r="C218" s="15" t="s">
        <v>140</v>
      </c>
      <c r="D218" s="15" t="s">
        <v>24</v>
      </c>
      <c r="E218" s="15" t="s">
        <v>106</v>
      </c>
      <c r="F218" s="15" t="s">
        <v>41</v>
      </c>
      <c r="G218" s="15" t="s">
        <v>141</v>
      </c>
      <c r="H218" s="15" t="s">
        <v>132</v>
      </c>
      <c r="I218" s="15" t="s">
        <v>134</v>
      </c>
      <c r="J218" s="15" t="s">
        <v>111</v>
      </c>
      <c r="K218" s="15" t="s">
        <v>15</v>
      </c>
      <c r="L218" s="15" t="s">
        <v>25</v>
      </c>
      <c r="M218" s="15">
        <v>500</v>
      </c>
      <c r="N218" s="15" t="s">
        <v>25</v>
      </c>
      <c r="O218" s="15">
        <v>500</v>
      </c>
      <c r="P218" s="51">
        <f>IFERROR(MATCH(tbl_Data[[#This Row],[Account ]],tbl_Nominal[Account],0),"NOT FOUND")</f>
        <v>5</v>
      </c>
      <c r="Q218" s="49" t="str">
        <f>INDEX(tbl_Nominal[Sign],tbl_Data[[#This Row],[Account Match]])</f>
        <v>Positive</v>
      </c>
      <c r="R218" s="49" t="str">
        <f>INDEX(tbl_Nominal[L1 Group],tbl_Data[[#This Row],[Account Match]])</f>
        <v>Revenue</v>
      </c>
      <c r="S218" s="49" t="str">
        <f>INDEX(tbl_Nominal[L2 Group],tbl_Data[[#This Row],[Account Match]])</f>
        <v>Revenue</v>
      </c>
      <c r="T218" s="50">
        <f>IF(tbl_Data[[#This Row],[Sign]]="Positive", tbl_Data[[#This Row],[Group Value ]],tbl_Data[[#This Row],[Group Value ]] * -1)</f>
        <v>500</v>
      </c>
    </row>
    <row r="219" spans="1:20">
      <c r="A219" s="15" t="s">
        <v>126</v>
      </c>
      <c r="B219" s="15" t="s">
        <v>139</v>
      </c>
      <c r="C219" s="15" t="s">
        <v>140</v>
      </c>
      <c r="D219" s="15" t="s">
        <v>24</v>
      </c>
      <c r="E219" s="15" t="s">
        <v>106</v>
      </c>
      <c r="F219" s="15" t="s">
        <v>41</v>
      </c>
      <c r="G219" s="15" t="s">
        <v>141</v>
      </c>
      <c r="H219" s="15" t="s">
        <v>132</v>
      </c>
      <c r="I219" s="15" t="s">
        <v>145</v>
      </c>
      <c r="J219" s="15" t="s">
        <v>111</v>
      </c>
      <c r="K219" s="15" t="s">
        <v>15</v>
      </c>
      <c r="L219" s="15" t="s">
        <v>25</v>
      </c>
      <c r="M219" s="15">
        <v>0</v>
      </c>
      <c r="N219" s="15" t="s">
        <v>25</v>
      </c>
      <c r="O219" s="15">
        <v>0</v>
      </c>
      <c r="P219" s="51">
        <f>IFERROR(MATCH(tbl_Data[[#This Row],[Account ]],tbl_Nominal[Account],0),"NOT FOUND")</f>
        <v>5</v>
      </c>
      <c r="Q219" s="49" t="str">
        <f>INDEX(tbl_Nominal[Sign],tbl_Data[[#This Row],[Account Match]])</f>
        <v>Positive</v>
      </c>
      <c r="R219" s="49" t="str">
        <f>INDEX(tbl_Nominal[L1 Group],tbl_Data[[#This Row],[Account Match]])</f>
        <v>Revenue</v>
      </c>
      <c r="S219" s="49" t="str">
        <f>INDEX(tbl_Nominal[L2 Group],tbl_Data[[#This Row],[Account Match]])</f>
        <v>Revenue</v>
      </c>
      <c r="T219" s="50">
        <f>IF(tbl_Data[[#This Row],[Sign]]="Positive", tbl_Data[[#This Row],[Group Value ]],tbl_Data[[#This Row],[Group Value ]] * -1)</f>
        <v>0</v>
      </c>
    </row>
    <row r="220" spans="1:20">
      <c r="A220" s="15" t="s">
        <v>126</v>
      </c>
      <c r="B220" s="15" t="s">
        <v>139</v>
      </c>
      <c r="C220" s="15" t="s">
        <v>140</v>
      </c>
      <c r="D220" s="15" t="s">
        <v>24</v>
      </c>
      <c r="E220" s="15" t="s">
        <v>106</v>
      </c>
      <c r="F220" s="15" t="s">
        <v>41</v>
      </c>
      <c r="G220" s="15" t="s">
        <v>141</v>
      </c>
      <c r="H220" s="15" t="s">
        <v>132</v>
      </c>
      <c r="I220" s="15" t="s">
        <v>135</v>
      </c>
      <c r="J220" s="15" t="s">
        <v>111</v>
      </c>
      <c r="K220" s="15" t="s">
        <v>15</v>
      </c>
      <c r="L220" s="15" t="s">
        <v>25</v>
      </c>
      <c r="M220" s="15">
        <v>0</v>
      </c>
      <c r="N220" s="15" t="s">
        <v>25</v>
      </c>
      <c r="O220" s="15">
        <v>0</v>
      </c>
      <c r="P220" s="51">
        <f>IFERROR(MATCH(tbl_Data[[#This Row],[Account ]],tbl_Nominal[Account],0),"NOT FOUND")</f>
        <v>5</v>
      </c>
      <c r="Q220" s="49" t="str">
        <f>INDEX(tbl_Nominal[Sign],tbl_Data[[#This Row],[Account Match]])</f>
        <v>Positive</v>
      </c>
      <c r="R220" s="49" t="str">
        <f>INDEX(tbl_Nominal[L1 Group],tbl_Data[[#This Row],[Account Match]])</f>
        <v>Revenue</v>
      </c>
      <c r="S220" s="49" t="str">
        <f>INDEX(tbl_Nominal[L2 Group],tbl_Data[[#This Row],[Account Match]])</f>
        <v>Revenue</v>
      </c>
      <c r="T220" s="50">
        <f>IF(tbl_Data[[#This Row],[Sign]]="Positive", tbl_Data[[#This Row],[Group Value ]],tbl_Data[[#This Row],[Group Value ]] * -1)</f>
        <v>0</v>
      </c>
    </row>
    <row r="221" spans="1:20">
      <c r="A221" s="15" t="s">
        <v>126</v>
      </c>
      <c r="B221" s="15" t="s">
        <v>139</v>
      </c>
      <c r="C221" s="15" t="s">
        <v>140</v>
      </c>
      <c r="D221" s="15" t="s">
        <v>24</v>
      </c>
      <c r="E221" s="15" t="s">
        <v>106</v>
      </c>
      <c r="F221" s="15" t="s">
        <v>41</v>
      </c>
      <c r="G221" s="15" t="s">
        <v>141</v>
      </c>
      <c r="H221" s="15" t="s">
        <v>132</v>
      </c>
      <c r="I221" s="15" t="s">
        <v>146</v>
      </c>
      <c r="J221" s="15" t="s">
        <v>111</v>
      </c>
      <c r="K221" s="15" t="s">
        <v>15</v>
      </c>
      <c r="L221" s="15" t="s">
        <v>25</v>
      </c>
      <c r="M221" s="15">
        <v>200</v>
      </c>
      <c r="N221" s="15" t="s">
        <v>25</v>
      </c>
      <c r="O221" s="15">
        <v>200</v>
      </c>
      <c r="P221" s="51">
        <f>IFERROR(MATCH(tbl_Data[[#This Row],[Account ]],tbl_Nominal[Account],0),"NOT FOUND")</f>
        <v>5</v>
      </c>
      <c r="Q221" s="49" t="str">
        <f>INDEX(tbl_Nominal[Sign],tbl_Data[[#This Row],[Account Match]])</f>
        <v>Positive</v>
      </c>
      <c r="R221" s="49" t="str">
        <f>INDEX(tbl_Nominal[L1 Group],tbl_Data[[#This Row],[Account Match]])</f>
        <v>Revenue</v>
      </c>
      <c r="S221" s="49" t="str">
        <f>INDEX(tbl_Nominal[L2 Group],tbl_Data[[#This Row],[Account Match]])</f>
        <v>Revenue</v>
      </c>
      <c r="T221" s="50">
        <f>IF(tbl_Data[[#This Row],[Sign]]="Positive", tbl_Data[[#This Row],[Group Value ]],tbl_Data[[#This Row],[Group Value ]] * -1)</f>
        <v>200</v>
      </c>
    </row>
    <row r="222" spans="1:20">
      <c r="A222" s="15" t="s">
        <v>126</v>
      </c>
      <c r="B222" s="15" t="s">
        <v>139</v>
      </c>
      <c r="C222" s="15" t="s">
        <v>140</v>
      </c>
      <c r="D222" s="15" t="s">
        <v>24</v>
      </c>
      <c r="E222" s="15" t="s">
        <v>106</v>
      </c>
      <c r="F222" s="15" t="s">
        <v>41</v>
      </c>
      <c r="G222" s="15" t="s">
        <v>141</v>
      </c>
      <c r="H222" s="15" t="s">
        <v>42</v>
      </c>
      <c r="I222" s="15" t="s">
        <v>42</v>
      </c>
      <c r="J222" s="15" t="s">
        <v>111</v>
      </c>
      <c r="K222" s="15" t="s">
        <v>15</v>
      </c>
      <c r="L222" s="15" t="s">
        <v>25</v>
      </c>
      <c r="M222" s="15">
        <v>0</v>
      </c>
      <c r="N222" s="15" t="s">
        <v>25</v>
      </c>
      <c r="O222" s="15">
        <v>0</v>
      </c>
      <c r="P222" s="51">
        <f>IFERROR(MATCH(tbl_Data[[#This Row],[Account ]],tbl_Nominal[Account],0),"NOT FOUND")</f>
        <v>5</v>
      </c>
      <c r="Q222" s="49" t="str">
        <f>INDEX(tbl_Nominal[Sign],tbl_Data[[#This Row],[Account Match]])</f>
        <v>Positive</v>
      </c>
      <c r="R222" s="49" t="str">
        <f>INDEX(tbl_Nominal[L1 Group],tbl_Data[[#This Row],[Account Match]])</f>
        <v>Revenue</v>
      </c>
      <c r="S222" s="49" t="str">
        <f>INDEX(tbl_Nominal[L2 Group],tbl_Data[[#This Row],[Account Match]])</f>
        <v>Revenue</v>
      </c>
      <c r="T222" s="50">
        <f>IF(tbl_Data[[#This Row],[Sign]]="Positive", tbl_Data[[#This Row],[Group Value ]],tbl_Data[[#This Row],[Group Value ]] * -1)</f>
        <v>0</v>
      </c>
    </row>
    <row r="223" spans="1:20">
      <c r="A223" s="15" t="s">
        <v>126</v>
      </c>
      <c r="B223" s="15" t="s">
        <v>155</v>
      </c>
      <c r="C223" s="15" t="s">
        <v>156</v>
      </c>
      <c r="D223" s="15" t="s">
        <v>26</v>
      </c>
      <c r="E223" s="15" t="s">
        <v>27</v>
      </c>
      <c r="F223" s="15" t="s">
        <v>44</v>
      </c>
      <c r="G223" s="15" t="s">
        <v>157</v>
      </c>
      <c r="H223" s="15" t="s">
        <v>132</v>
      </c>
      <c r="I223" s="15" t="s">
        <v>133</v>
      </c>
      <c r="J223" s="15" t="s">
        <v>111</v>
      </c>
      <c r="K223" s="15" t="s">
        <v>15</v>
      </c>
      <c r="L223" s="15" t="s">
        <v>25</v>
      </c>
      <c r="M223" s="15">
        <v>0</v>
      </c>
      <c r="N223" s="15" t="s">
        <v>25</v>
      </c>
      <c r="O223" s="15">
        <v>0</v>
      </c>
      <c r="P223" s="51">
        <f>IFERROR(MATCH(tbl_Data[[#This Row],[Account ]],tbl_Nominal[Account],0),"NOT FOUND")</f>
        <v>6</v>
      </c>
      <c r="Q223" s="49" t="str">
        <f>INDEX(tbl_Nominal[Sign],tbl_Data[[#This Row],[Account Match]])</f>
        <v>Negative</v>
      </c>
      <c r="R223" s="49" t="str">
        <f>INDEX(tbl_Nominal[L1 Group],tbl_Data[[#This Row],[Account Match]])</f>
        <v>Expenditure</v>
      </c>
      <c r="S223" s="49" t="str">
        <f>INDEX(tbl_Nominal[L2 Group],tbl_Data[[#This Row],[Account Match]])</f>
        <v>Cost of Sales</v>
      </c>
      <c r="T223" s="50">
        <f>IF(tbl_Data[[#This Row],[Sign]]="Positive", tbl_Data[[#This Row],[Group Value ]],tbl_Data[[#This Row],[Group Value ]] * -1)</f>
        <v>0</v>
      </c>
    </row>
    <row r="224" spans="1:20">
      <c r="A224" s="15" t="s">
        <v>126</v>
      </c>
      <c r="B224" s="15" t="s">
        <v>155</v>
      </c>
      <c r="C224" s="15" t="s">
        <v>156</v>
      </c>
      <c r="D224" s="15" t="s">
        <v>26</v>
      </c>
      <c r="E224" s="15" t="s">
        <v>27</v>
      </c>
      <c r="F224" s="15" t="s">
        <v>44</v>
      </c>
      <c r="G224" s="15" t="s">
        <v>157</v>
      </c>
      <c r="H224" s="15" t="s">
        <v>132</v>
      </c>
      <c r="I224" s="15" t="s">
        <v>134</v>
      </c>
      <c r="J224" s="15" t="s">
        <v>111</v>
      </c>
      <c r="K224" s="15" t="s">
        <v>15</v>
      </c>
      <c r="L224" s="15" t="s">
        <v>25</v>
      </c>
      <c r="M224" s="15">
        <v>1416.67</v>
      </c>
      <c r="N224" s="15" t="s">
        <v>25</v>
      </c>
      <c r="O224" s="15">
        <v>1416.67</v>
      </c>
      <c r="P224" s="51">
        <f>IFERROR(MATCH(tbl_Data[[#This Row],[Account ]],tbl_Nominal[Account],0),"NOT FOUND")</f>
        <v>6</v>
      </c>
      <c r="Q224" s="49" t="str">
        <f>INDEX(tbl_Nominal[Sign],tbl_Data[[#This Row],[Account Match]])</f>
        <v>Negative</v>
      </c>
      <c r="R224" s="49" t="str">
        <f>INDEX(tbl_Nominal[L1 Group],tbl_Data[[#This Row],[Account Match]])</f>
        <v>Expenditure</v>
      </c>
      <c r="S224" s="49" t="str">
        <f>INDEX(tbl_Nominal[L2 Group],tbl_Data[[#This Row],[Account Match]])</f>
        <v>Cost of Sales</v>
      </c>
      <c r="T224" s="50">
        <f>IF(tbl_Data[[#This Row],[Sign]]="Positive", tbl_Data[[#This Row],[Group Value ]],tbl_Data[[#This Row],[Group Value ]] * -1)</f>
        <v>-1416.67</v>
      </c>
    </row>
    <row r="225" spans="1:20">
      <c r="A225" s="15" t="s">
        <v>126</v>
      </c>
      <c r="B225" s="15" t="s">
        <v>155</v>
      </c>
      <c r="C225" s="15" t="s">
        <v>156</v>
      </c>
      <c r="D225" s="15" t="s">
        <v>26</v>
      </c>
      <c r="E225" s="15" t="s">
        <v>27</v>
      </c>
      <c r="F225" s="15" t="s">
        <v>44</v>
      </c>
      <c r="G225" s="15" t="s">
        <v>157</v>
      </c>
      <c r="H225" s="15" t="s">
        <v>132</v>
      </c>
      <c r="I225" s="15" t="s">
        <v>145</v>
      </c>
      <c r="J225" s="15" t="s">
        <v>111</v>
      </c>
      <c r="K225" s="15" t="s">
        <v>15</v>
      </c>
      <c r="L225" s="15" t="s">
        <v>25</v>
      </c>
      <c r="M225" s="15">
        <v>1333.33</v>
      </c>
      <c r="N225" s="15" t="s">
        <v>25</v>
      </c>
      <c r="O225" s="15">
        <v>1333.33</v>
      </c>
      <c r="P225" s="51">
        <f>IFERROR(MATCH(tbl_Data[[#This Row],[Account ]],tbl_Nominal[Account],0),"NOT FOUND")</f>
        <v>6</v>
      </c>
      <c r="Q225" s="49" t="str">
        <f>INDEX(tbl_Nominal[Sign],tbl_Data[[#This Row],[Account Match]])</f>
        <v>Negative</v>
      </c>
      <c r="R225" s="49" t="str">
        <f>INDEX(tbl_Nominal[L1 Group],tbl_Data[[#This Row],[Account Match]])</f>
        <v>Expenditure</v>
      </c>
      <c r="S225" s="49" t="str">
        <f>INDEX(tbl_Nominal[L2 Group],tbl_Data[[#This Row],[Account Match]])</f>
        <v>Cost of Sales</v>
      </c>
      <c r="T225" s="50">
        <f>IF(tbl_Data[[#This Row],[Sign]]="Positive", tbl_Data[[#This Row],[Group Value ]],tbl_Data[[#This Row],[Group Value ]] * -1)</f>
        <v>-1333.33</v>
      </c>
    </row>
    <row r="226" spans="1:20">
      <c r="A226" s="15" t="s">
        <v>126</v>
      </c>
      <c r="B226" s="15" t="s">
        <v>155</v>
      </c>
      <c r="C226" s="15" t="s">
        <v>156</v>
      </c>
      <c r="D226" s="15" t="s">
        <v>26</v>
      </c>
      <c r="E226" s="15" t="s">
        <v>27</v>
      </c>
      <c r="F226" s="15" t="s">
        <v>44</v>
      </c>
      <c r="G226" s="15" t="s">
        <v>157</v>
      </c>
      <c r="H226" s="15" t="s">
        <v>132</v>
      </c>
      <c r="I226" s="15" t="s">
        <v>135</v>
      </c>
      <c r="J226" s="15" t="s">
        <v>111</v>
      </c>
      <c r="K226" s="15" t="s">
        <v>15</v>
      </c>
      <c r="L226" s="15" t="s">
        <v>25</v>
      </c>
      <c r="M226" s="15">
        <v>1250</v>
      </c>
      <c r="N226" s="15" t="s">
        <v>25</v>
      </c>
      <c r="O226" s="15">
        <v>1250</v>
      </c>
      <c r="P226" s="51">
        <f>IFERROR(MATCH(tbl_Data[[#This Row],[Account ]],tbl_Nominal[Account],0),"NOT FOUND")</f>
        <v>6</v>
      </c>
      <c r="Q226" s="49" t="str">
        <f>INDEX(tbl_Nominal[Sign],tbl_Data[[#This Row],[Account Match]])</f>
        <v>Negative</v>
      </c>
      <c r="R226" s="49" t="str">
        <f>INDEX(tbl_Nominal[L1 Group],tbl_Data[[#This Row],[Account Match]])</f>
        <v>Expenditure</v>
      </c>
      <c r="S226" s="49" t="str">
        <f>INDEX(tbl_Nominal[L2 Group],tbl_Data[[#This Row],[Account Match]])</f>
        <v>Cost of Sales</v>
      </c>
      <c r="T226" s="50">
        <f>IF(tbl_Data[[#This Row],[Sign]]="Positive", tbl_Data[[#This Row],[Group Value ]],tbl_Data[[#This Row],[Group Value ]] * -1)</f>
        <v>-1250</v>
      </c>
    </row>
    <row r="227" spans="1:20">
      <c r="A227" s="15" t="s">
        <v>126</v>
      </c>
      <c r="B227" s="15" t="s">
        <v>155</v>
      </c>
      <c r="C227" s="15" t="s">
        <v>156</v>
      </c>
      <c r="D227" s="15" t="s">
        <v>26</v>
      </c>
      <c r="E227" s="15" t="s">
        <v>27</v>
      </c>
      <c r="F227" s="15" t="s">
        <v>44</v>
      </c>
      <c r="G227" s="15" t="s">
        <v>157</v>
      </c>
      <c r="H227" s="15" t="s">
        <v>132</v>
      </c>
      <c r="I227" s="15" t="s">
        <v>146</v>
      </c>
      <c r="J227" s="15" t="s">
        <v>111</v>
      </c>
      <c r="K227" s="15" t="s">
        <v>15</v>
      </c>
      <c r="L227" s="15" t="s">
        <v>25</v>
      </c>
      <c r="M227" s="15">
        <v>1500</v>
      </c>
      <c r="N227" s="15" t="s">
        <v>25</v>
      </c>
      <c r="O227" s="15">
        <v>1500</v>
      </c>
      <c r="P227" s="51">
        <f>IFERROR(MATCH(tbl_Data[[#This Row],[Account ]],tbl_Nominal[Account],0),"NOT FOUND")</f>
        <v>6</v>
      </c>
      <c r="Q227" s="49" t="str">
        <f>INDEX(tbl_Nominal[Sign],tbl_Data[[#This Row],[Account Match]])</f>
        <v>Negative</v>
      </c>
      <c r="R227" s="49" t="str">
        <f>INDEX(tbl_Nominal[L1 Group],tbl_Data[[#This Row],[Account Match]])</f>
        <v>Expenditure</v>
      </c>
      <c r="S227" s="49" t="str">
        <f>INDEX(tbl_Nominal[L2 Group],tbl_Data[[#This Row],[Account Match]])</f>
        <v>Cost of Sales</v>
      </c>
      <c r="T227" s="50">
        <f>IF(tbl_Data[[#This Row],[Sign]]="Positive", tbl_Data[[#This Row],[Group Value ]],tbl_Data[[#This Row],[Group Value ]] * -1)</f>
        <v>-1500</v>
      </c>
    </row>
    <row r="228" spans="1:20">
      <c r="A228" s="15" t="s">
        <v>126</v>
      </c>
      <c r="B228" s="15" t="s">
        <v>155</v>
      </c>
      <c r="C228" s="15" t="s">
        <v>156</v>
      </c>
      <c r="D228" s="15" t="s">
        <v>26</v>
      </c>
      <c r="E228" s="15" t="s">
        <v>27</v>
      </c>
      <c r="F228" s="15" t="s">
        <v>44</v>
      </c>
      <c r="G228" s="15" t="s">
        <v>157</v>
      </c>
      <c r="H228" s="15" t="s">
        <v>42</v>
      </c>
      <c r="I228" s="15" t="s">
        <v>42</v>
      </c>
      <c r="J228" s="15" t="s">
        <v>111</v>
      </c>
      <c r="K228" s="15" t="s">
        <v>15</v>
      </c>
      <c r="L228" s="15" t="s">
        <v>25</v>
      </c>
      <c r="M228" s="15">
        <v>0</v>
      </c>
      <c r="N228" s="15" t="s">
        <v>25</v>
      </c>
      <c r="O228" s="15">
        <v>0</v>
      </c>
      <c r="P228" s="51">
        <f>IFERROR(MATCH(tbl_Data[[#This Row],[Account ]],tbl_Nominal[Account],0),"NOT FOUND")</f>
        <v>6</v>
      </c>
      <c r="Q228" s="49" t="str">
        <f>INDEX(tbl_Nominal[Sign],tbl_Data[[#This Row],[Account Match]])</f>
        <v>Negative</v>
      </c>
      <c r="R228" s="49" t="str">
        <f>INDEX(tbl_Nominal[L1 Group],tbl_Data[[#This Row],[Account Match]])</f>
        <v>Expenditure</v>
      </c>
      <c r="S228" s="49" t="str">
        <f>INDEX(tbl_Nominal[L2 Group],tbl_Data[[#This Row],[Account Match]])</f>
        <v>Cost of Sales</v>
      </c>
      <c r="T228" s="50">
        <f>IF(tbl_Data[[#This Row],[Sign]]="Positive", tbl_Data[[#This Row],[Group Value ]],tbl_Data[[#This Row],[Group Value ]] * -1)</f>
        <v>0</v>
      </c>
    </row>
    <row r="229" spans="1:20">
      <c r="A229" s="15" t="s">
        <v>126</v>
      </c>
      <c r="B229" s="15" t="s">
        <v>158</v>
      </c>
      <c r="C229" s="15" t="s">
        <v>159</v>
      </c>
      <c r="D229" s="15" t="s">
        <v>26</v>
      </c>
      <c r="E229" s="15" t="s">
        <v>27</v>
      </c>
      <c r="F229" s="15" t="s">
        <v>44</v>
      </c>
      <c r="G229" s="15" t="s">
        <v>160</v>
      </c>
      <c r="H229" s="15" t="s">
        <v>132</v>
      </c>
      <c r="I229" s="15" t="s">
        <v>133</v>
      </c>
      <c r="J229" s="15" t="s">
        <v>111</v>
      </c>
      <c r="K229" s="15" t="s">
        <v>15</v>
      </c>
      <c r="L229" s="15" t="s">
        <v>25</v>
      </c>
      <c r="M229" s="15">
        <v>0</v>
      </c>
      <c r="N229" s="15" t="s">
        <v>25</v>
      </c>
      <c r="O229" s="15">
        <v>0</v>
      </c>
      <c r="P229" s="51">
        <f>IFERROR(MATCH(tbl_Data[[#This Row],[Account ]],tbl_Nominal[Account],0),"NOT FOUND")</f>
        <v>7</v>
      </c>
      <c r="Q229" s="49" t="str">
        <f>INDEX(tbl_Nominal[Sign],tbl_Data[[#This Row],[Account Match]])</f>
        <v>Negative</v>
      </c>
      <c r="R229" s="49" t="str">
        <f>INDEX(tbl_Nominal[L1 Group],tbl_Data[[#This Row],[Account Match]])</f>
        <v>Expenditure</v>
      </c>
      <c r="S229" s="49" t="str">
        <f>INDEX(tbl_Nominal[L2 Group],tbl_Data[[#This Row],[Account Match]])</f>
        <v>Cost of Sales</v>
      </c>
      <c r="T229" s="50">
        <f>IF(tbl_Data[[#This Row],[Sign]]="Positive", tbl_Data[[#This Row],[Group Value ]],tbl_Data[[#This Row],[Group Value ]] * -1)</f>
        <v>0</v>
      </c>
    </row>
    <row r="230" spans="1:20">
      <c r="A230" s="15" t="s">
        <v>126</v>
      </c>
      <c r="B230" s="15" t="s">
        <v>158</v>
      </c>
      <c r="C230" s="15" t="s">
        <v>159</v>
      </c>
      <c r="D230" s="15" t="s">
        <v>26</v>
      </c>
      <c r="E230" s="15" t="s">
        <v>27</v>
      </c>
      <c r="F230" s="15" t="s">
        <v>44</v>
      </c>
      <c r="G230" s="15" t="s">
        <v>160</v>
      </c>
      <c r="H230" s="15" t="s">
        <v>132</v>
      </c>
      <c r="I230" s="15" t="s">
        <v>134</v>
      </c>
      <c r="J230" s="15" t="s">
        <v>111</v>
      </c>
      <c r="K230" s="15" t="s">
        <v>15</v>
      </c>
      <c r="L230" s="15" t="s">
        <v>25</v>
      </c>
      <c r="M230" s="15">
        <v>416.67</v>
      </c>
      <c r="N230" s="15" t="s">
        <v>25</v>
      </c>
      <c r="O230" s="15">
        <v>416.67</v>
      </c>
      <c r="P230" s="51">
        <f>IFERROR(MATCH(tbl_Data[[#This Row],[Account ]],tbl_Nominal[Account],0),"NOT FOUND")</f>
        <v>7</v>
      </c>
      <c r="Q230" s="49" t="str">
        <f>INDEX(tbl_Nominal[Sign],tbl_Data[[#This Row],[Account Match]])</f>
        <v>Negative</v>
      </c>
      <c r="R230" s="49" t="str">
        <f>INDEX(tbl_Nominal[L1 Group],tbl_Data[[#This Row],[Account Match]])</f>
        <v>Expenditure</v>
      </c>
      <c r="S230" s="49" t="str">
        <f>INDEX(tbl_Nominal[L2 Group],tbl_Data[[#This Row],[Account Match]])</f>
        <v>Cost of Sales</v>
      </c>
      <c r="T230" s="50">
        <f>IF(tbl_Data[[#This Row],[Sign]]="Positive", tbl_Data[[#This Row],[Group Value ]],tbl_Data[[#This Row],[Group Value ]] * -1)</f>
        <v>-416.67</v>
      </c>
    </row>
    <row r="231" spans="1:20">
      <c r="A231" s="15" t="s">
        <v>126</v>
      </c>
      <c r="B231" s="15" t="s">
        <v>158</v>
      </c>
      <c r="C231" s="15" t="s">
        <v>159</v>
      </c>
      <c r="D231" s="15" t="s">
        <v>26</v>
      </c>
      <c r="E231" s="15" t="s">
        <v>27</v>
      </c>
      <c r="F231" s="15" t="s">
        <v>44</v>
      </c>
      <c r="G231" s="15" t="s">
        <v>160</v>
      </c>
      <c r="H231" s="15" t="s">
        <v>132</v>
      </c>
      <c r="I231" s="15" t="s">
        <v>145</v>
      </c>
      <c r="J231" s="15" t="s">
        <v>111</v>
      </c>
      <c r="K231" s="15" t="s">
        <v>15</v>
      </c>
      <c r="L231" s="15" t="s">
        <v>25</v>
      </c>
      <c r="M231" s="15">
        <v>416.67</v>
      </c>
      <c r="N231" s="15" t="s">
        <v>25</v>
      </c>
      <c r="O231" s="15">
        <v>416.67</v>
      </c>
      <c r="P231" s="51">
        <f>IFERROR(MATCH(tbl_Data[[#This Row],[Account ]],tbl_Nominal[Account],0),"NOT FOUND")</f>
        <v>7</v>
      </c>
      <c r="Q231" s="49" t="str">
        <f>INDEX(tbl_Nominal[Sign],tbl_Data[[#This Row],[Account Match]])</f>
        <v>Negative</v>
      </c>
      <c r="R231" s="49" t="str">
        <f>INDEX(tbl_Nominal[L1 Group],tbl_Data[[#This Row],[Account Match]])</f>
        <v>Expenditure</v>
      </c>
      <c r="S231" s="49" t="str">
        <f>INDEX(tbl_Nominal[L2 Group],tbl_Data[[#This Row],[Account Match]])</f>
        <v>Cost of Sales</v>
      </c>
      <c r="T231" s="50">
        <f>IF(tbl_Data[[#This Row],[Sign]]="Positive", tbl_Data[[#This Row],[Group Value ]],tbl_Data[[#This Row],[Group Value ]] * -1)</f>
        <v>-416.67</v>
      </c>
    </row>
    <row r="232" spans="1:20">
      <c r="A232" s="15" t="s">
        <v>126</v>
      </c>
      <c r="B232" s="15" t="s">
        <v>158</v>
      </c>
      <c r="C232" s="15" t="s">
        <v>159</v>
      </c>
      <c r="D232" s="15" t="s">
        <v>26</v>
      </c>
      <c r="E232" s="15" t="s">
        <v>27</v>
      </c>
      <c r="F232" s="15" t="s">
        <v>44</v>
      </c>
      <c r="G232" s="15" t="s">
        <v>160</v>
      </c>
      <c r="H232" s="15" t="s">
        <v>132</v>
      </c>
      <c r="I232" s="15" t="s">
        <v>135</v>
      </c>
      <c r="J232" s="15" t="s">
        <v>111</v>
      </c>
      <c r="K232" s="15" t="s">
        <v>15</v>
      </c>
      <c r="L232" s="15" t="s">
        <v>25</v>
      </c>
      <c r="M232" s="15">
        <v>416.67</v>
      </c>
      <c r="N232" s="15" t="s">
        <v>25</v>
      </c>
      <c r="O232" s="15">
        <v>416.67</v>
      </c>
      <c r="P232" s="51">
        <f>IFERROR(MATCH(tbl_Data[[#This Row],[Account ]],tbl_Nominal[Account],0),"NOT FOUND")</f>
        <v>7</v>
      </c>
      <c r="Q232" s="49" t="str">
        <f>INDEX(tbl_Nominal[Sign],tbl_Data[[#This Row],[Account Match]])</f>
        <v>Negative</v>
      </c>
      <c r="R232" s="49" t="str">
        <f>INDEX(tbl_Nominal[L1 Group],tbl_Data[[#This Row],[Account Match]])</f>
        <v>Expenditure</v>
      </c>
      <c r="S232" s="49" t="str">
        <f>INDEX(tbl_Nominal[L2 Group],tbl_Data[[#This Row],[Account Match]])</f>
        <v>Cost of Sales</v>
      </c>
      <c r="T232" s="50">
        <f>IF(tbl_Data[[#This Row],[Sign]]="Positive", tbl_Data[[#This Row],[Group Value ]],tbl_Data[[#This Row],[Group Value ]] * -1)</f>
        <v>-416.67</v>
      </c>
    </row>
    <row r="233" spans="1:20">
      <c r="A233" s="15" t="s">
        <v>126</v>
      </c>
      <c r="B233" s="15" t="s">
        <v>158</v>
      </c>
      <c r="C233" s="15" t="s">
        <v>159</v>
      </c>
      <c r="D233" s="15" t="s">
        <v>26</v>
      </c>
      <c r="E233" s="15" t="s">
        <v>27</v>
      </c>
      <c r="F233" s="15" t="s">
        <v>44</v>
      </c>
      <c r="G233" s="15" t="s">
        <v>160</v>
      </c>
      <c r="H233" s="15" t="s">
        <v>132</v>
      </c>
      <c r="I233" s="15" t="s">
        <v>146</v>
      </c>
      <c r="J233" s="15" t="s">
        <v>111</v>
      </c>
      <c r="K233" s="15" t="s">
        <v>15</v>
      </c>
      <c r="L233" s="15" t="s">
        <v>25</v>
      </c>
      <c r="M233" s="15">
        <v>416.67</v>
      </c>
      <c r="N233" s="15" t="s">
        <v>25</v>
      </c>
      <c r="O233" s="15">
        <v>416.67</v>
      </c>
      <c r="P233" s="51">
        <f>IFERROR(MATCH(tbl_Data[[#This Row],[Account ]],tbl_Nominal[Account],0),"NOT FOUND")</f>
        <v>7</v>
      </c>
      <c r="Q233" s="49" t="str">
        <f>INDEX(tbl_Nominal[Sign],tbl_Data[[#This Row],[Account Match]])</f>
        <v>Negative</v>
      </c>
      <c r="R233" s="49" t="str">
        <f>INDEX(tbl_Nominal[L1 Group],tbl_Data[[#This Row],[Account Match]])</f>
        <v>Expenditure</v>
      </c>
      <c r="S233" s="49" t="str">
        <f>INDEX(tbl_Nominal[L2 Group],tbl_Data[[#This Row],[Account Match]])</f>
        <v>Cost of Sales</v>
      </c>
      <c r="T233" s="50">
        <f>IF(tbl_Data[[#This Row],[Sign]]="Positive", tbl_Data[[#This Row],[Group Value ]],tbl_Data[[#This Row],[Group Value ]] * -1)</f>
        <v>-416.67</v>
      </c>
    </row>
    <row r="234" spans="1:20">
      <c r="A234" s="15" t="s">
        <v>126</v>
      </c>
      <c r="B234" s="15" t="s">
        <v>158</v>
      </c>
      <c r="C234" s="15" t="s">
        <v>159</v>
      </c>
      <c r="D234" s="15" t="s">
        <v>26</v>
      </c>
      <c r="E234" s="15" t="s">
        <v>27</v>
      </c>
      <c r="F234" s="15" t="s">
        <v>44</v>
      </c>
      <c r="G234" s="15" t="s">
        <v>160</v>
      </c>
      <c r="H234" s="15" t="s">
        <v>42</v>
      </c>
      <c r="I234" s="15" t="s">
        <v>42</v>
      </c>
      <c r="J234" s="15" t="s">
        <v>111</v>
      </c>
      <c r="K234" s="15" t="s">
        <v>15</v>
      </c>
      <c r="L234" s="15" t="s">
        <v>25</v>
      </c>
      <c r="M234" s="15">
        <v>0</v>
      </c>
      <c r="N234" s="15" t="s">
        <v>25</v>
      </c>
      <c r="O234" s="15">
        <v>0</v>
      </c>
      <c r="P234" s="51">
        <f>IFERROR(MATCH(tbl_Data[[#This Row],[Account ]],tbl_Nominal[Account],0),"NOT FOUND")</f>
        <v>7</v>
      </c>
      <c r="Q234" s="49" t="str">
        <f>INDEX(tbl_Nominal[Sign],tbl_Data[[#This Row],[Account Match]])</f>
        <v>Negative</v>
      </c>
      <c r="R234" s="49" t="str">
        <f>INDEX(tbl_Nominal[L1 Group],tbl_Data[[#This Row],[Account Match]])</f>
        <v>Expenditure</v>
      </c>
      <c r="S234" s="49" t="str">
        <f>INDEX(tbl_Nominal[L2 Group],tbl_Data[[#This Row],[Account Match]])</f>
        <v>Cost of Sales</v>
      </c>
      <c r="T234" s="50">
        <f>IF(tbl_Data[[#This Row],[Sign]]="Positive", tbl_Data[[#This Row],[Group Value ]],tbl_Data[[#This Row],[Group Value ]] * -1)</f>
        <v>0</v>
      </c>
    </row>
    <row r="235" spans="1:20">
      <c r="A235" s="15" t="s">
        <v>126</v>
      </c>
      <c r="B235" s="15" t="s">
        <v>161</v>
      </c>
      <c r="C235" s="15" t="s">
        <v>162</v>
      </c>
      <c r="D235" s="15" t="s">
        <v>26</v>
      </c>
      <c r="E235" s="15" t="s">
        <v>27</v>
      </c>
      <c r="F235" s="15" t="s">
        <v>44</v>
      </c>
      <c r="G235" s="15" t="s">
        <v>163</v>
      </c>
      <c r="H235" s="15" t="s">
        <v>132</v>
      </c>
      <c r="I235" s="15" t="s">
        <v>133</v>
      </c>
      <c r="J235" s="15" t="s">
        <v>111</v>
      </c>
      <c r="K235" s="15" t="s">
        <v>15</v>
      </c>
      <c r="L235" s="15" t="s">
        <v>25</v>
      </c>
      <c r="M235" s="15">
        <v>0</v>
      </c>
      <c r="N235" s="15" t="s">
        <v>25</v>
      </c>
      <c r="O235" s="15">
        <v>0</v>
      </c>
      <c r="P235" s="51">
        <f>IFERROR(MATCH(tbl_Data[[#This Row],[Account ]],tbl_Nominal[Account],0),"NOT FOUND")</f>
        <v>8</v>
      </c>
      <c r="Q235" s="49" t="str">
        <f>INDEX(tbl_Nominal[Sign],tbl_Data[[#This Row],[Account Match]])</f>
        <v>Negative</v>
      </c>
      <c r="R235" s="49" t="str">
        <f>INDEX(tbl_Nominal[L1 Group],tbl_Data[[#This Row],[Account Match]])</f>
        <v>Expenditure</v>
      </c>
      <c r="S235" s="49" t="str">
        <f>INDEX(tbl_Nominal[L2 Group],tbl_Data[[#This Row],[Account Match]])</f>
        <v>Cost of Sales</v>
      </c>
      <c r="T235" s="50">
        <f>IF(tbl_Data[[#This Row],[Sign]]="Positive", tbl_Data[[#This Row],[Group Value ]],tbl_Data[[#This Row],[Group Value ]] * -1)</f>
        <v>0</v>
      </c>
    </row>
    <row r="236" spans="1:20">
      <c r="A236" s="15" t="s">
        <v>126</v>
      </c>
      <c r="B236" s="15" t="s">
        <v>161</v>
      </c>
      <c r="C236" s="15" t="s">
        <v>162</v>
      </c>
      <c r="D236" s="15" t="s">
        <v>26</v>
      </c>
      <c r="E236" s="15" t="s">
        <v>27</v>
      </c>
      <c r="F236" s="15" t="s">
        <v>44</v>
      </c>
      <c r="G236" s="15" t="s">
        <v>163</v>
      </c>
      <c r="H236" s="15" t="s">
        <v>132</v>
      </c>
      <c r="I236" s="15" t="s">
        <v>134</v>
      </c>
      <c r="J236" s="15" t="s">
        <v>111</v>
      </c>
      <c r="K236" s="15" t="s">
        <v>15</v>
      </c>
      <c r="L236" s="15" t="s">
        <v>25</v>
      </c>
      <c r="M236" s="15">
        <v>400</v>
      </c>
      <c r="N236" s="15" t="s">
        <v>25</v>
      </c>
      <c r="O236" s="15">
        <v>400</v>
      </c>
      <c r="P236" s="51">
        <f>IFERROR(MATCH(tbl_Data[[#This Row],[Account ]],tbl_Nominal[Account],0),"NOT FOUND")</f>
        <v>8</v>
      </c>
      <c r="Q236" s="49" t="str">
        <f>INDEX(tbl_Nominal[Sign],tbl_Data[[#This Row],[Account Match]])</f>
        <v>Negative</v>
      </c>
      <c r="R236" s="49" t="str">
        <f>INDEX(tbl_Nominal[L1 Group],tbl_Data[[#This Row],[Account Match]])</f>
        <v>Expenditure</v>
      </c>
      <c r="S236" s="49" t="str">
        <f>INDEX(tbl_Nominal[L2 Group],tbl_Data[[#This Row],[Account Match]])</f>
        <v>Cost of Sales</v>
      </c>
      <c r="T236" s="50">
        <f>IF(tbl_Data[[#This Row],[Sign]]="Positive", tbl_Data[[#This Row],[Group Value ]],tbl_Data[[#This Row],[Group Value ]] * -1)</f>
        <v>-400</v>
      </c>
    </row>
    <row r="237" spans="1:20">
      <c r="A237" s="15" t="s">
        <v>126</v>
      </c>
      <c r="B237" s="15" t="s">
        <v>161</v>
      </c>
      <c r="C237" s="15" t="s">
        <v>162</v>
      </c>
      <c r="D237" s="15" t="s">
        <v>26</v>
      </c>
      <c r="E237" s="15" t="s">
        <v>27</v>
      </c>
      <c r="F237" s="15" t="s">
        <v>44</v>
      </c>
      <c r="G237" s="15" t="s">
        <v>163</v>
      </c>
      <c r="H237" s="15" t="s">
        <v>132</v>
      </c>
      <c r="I237" s="15" t="s">
        <v>145</v>
      </c>
      <c r="J237" s="15" t="s">
        <v>111</v>
      </c>
      <c r="K237" s="15" t="s">
        <v>15</v>
      </c>
      <c r="L237" s="15" t="s">
        <v>25</v>
      </c>
      <c r="M237" s="15">
        <v>400</v>
      </c>
      <c r="N237" s="15" t="s">
        <v>25</v>
      </c>
      <c r="O237" s="15">
        <v>400</v>
      </c>
      <c r="P237" s="51">
        <f>IFERROR(MATCH(tbl_Data[[#This Row],[Account ]],tbl_Nominal[Account],0),"NOT FOUND")</f>
        <v>8</v>
      </c>
      <c r="Q237" s="49" t="str">
        <f>INDEX(tbl_Nominal[Sign],tbl_Data[[#This Row],[Account Match]])</f>
        <v>Negative</v>
      </c>
      <c r="R237" s="49" t="str">
        <f>INDEX(tbl_Nominal[L1 Group],tbl_Data[[#This Row],[Account Match]])</f>
        <v>Expenditure</v>
      </c>
      <c r="S237" s="49" t="str">
        <f>INDEX(tbl_Nominal[L2 Group],tbl_Data[[#This Row],[Account Match]])</f>
        <v>Cost of Sales</v>
      </c>
      <c r="T237" s="50">
        <f>IF(tbl_Data[[#This Row],[Sign]]="Positive", tbl_Data[[#This Row],[Group Value ]],tbl_Data[[#This Row],[Group Value ]] * -1)</f>
        <v>-400</v>
      </c>
    </row>
    <row r="238" spans="1:20">
      <c r="A238" s="15" t="s">
        <v>126</v>
      </c>
      <c r="B238" s="15" t="s">
        <v>161</v>
      </c>
      <c r="C238" s="15" t="s">
        <v>162</v>
      </c>
      <c r="D238" s="15" t="s">
        <v>26</v>
      </c>
      <c r="E238" s="15" t="s">
        <v>27</v>
      </c>
      <c r="F238" s="15" t="s">
        <v>44</v>
      </c>
      <c r="G238" s="15" t="s">
        <v>163</v>
      </c>
      <c r="H238" s="15" t="s">
        <v>132</v>
      </c>
      <c r="I238" s="15" t="s">
        <v>135</v>
      </c>
      <c r="J238" s="15" t="s">
        <v>111</v>
      </c>
      <c r="K238" s="15" t="s">
        <v>15</v>
      </c>
      <c r="L238" s="15" t="s">
        <v>25</v>
      </c>
      <c r="M238" s="15">
        <v>400</v>
      </c>
      <c r="N238" s="15" t="s">
        <v>25</v>
      </c>
      <c r="O238" s="15">
        <v>400</v>
      </c>
      <c r="P238" s="51">
        <f>IFERROR(MATCH(tbl_Data[[#This Row],[Account ]],tbl_Nominal[Account],0),"NOT FOUND")</f>
        <v>8</v>
      </c>
      <c r="Q238" s="49" t="str">
        <f>INDEX(tbl_Nominal[Sign],tbl_Data[[#This Row],[Account Match]])</f>
        <v>Negative</v>
      </c>
      <c r="R238" s="49" t="str">
        <f>INDEX(tbl_Nominal[L1 Group],tbl_Data[[#This Row],[Account Match]])</f>
        <v>Expenditure</v>
      </c>
      <c r="S238" s="49" t="str">
        <f>INDEX(tbl_Nominal[L2 Group],tbl_Data[[#This Row],[Account Match]])</f>
        <v>Cost of Sales</v>
      </c>
      <c r="T238" s="50">
        <f>IF(tbl_Data[[#This Row],[Sign]]="Positive", tbl_Data[[#This Row],[Group Value ]],tbl_Data[[#This Row],[Group Value ]] * -1)</f>
        <v>-400</v>
      </c>
    </row>
    <row r="239" spans="1:20">
      <c r="A239" s="15" t="s">
        <v>126</v>
      </c>
      <c r="B239" s="15" t="s">
        <v>161</v>
      </c>
      <c r="C239" s="15" t="s">
        <v>162</v>
      </c>
      <c r="D239" s="15" t="s">
        <v>26</v>
      </c>
      <c r="E239" s="15" t="s">
        <v>27</v>
      </c>
      <c r="F239" s="15" t="s">
        <v>44</v>
      </c>
      <c r="G239" s="15" t="s">
        <v>163</v>
      </c>
      <c r="H239" s="15" t="s">
        <v>132</v>
      </c>
      <c r="I239" s="15" t="s">
        <v>146</v>
      </c>
      <c r="J239" s="15" t="s">
        <v>111</v>
      </c>
      <c r="K239" s="15" t="s">
        <v>15</v>
      </c>
      <c r="L239" s="15" t="s">
        <v>25</v>
      </c>
      <c r="M239" s="15">
        <v>400</v>
      </c>
      <c r="N239" s="15" t="s">
        <v>25</v>
      </c>
      <c r="O239" s="15">
        <v>400</v>
      </c>
      <c r="P239" s="51">
        <f>IFERROR(MATCH(tbl_Data[[#This Row],[Account ]],tbl_Nominal[Account],0),"NOT FOUND")</f>
        <v>8</v>
      </c>
      <c r="Q239" s="49" t="str">
        <f>INDEX(tbl_Nominal[Sign],tbl_Data[[#This Row],[Account Match]])</f>
        <v>Negative</v>
      </c>
      <c r="R239" s="49" t="str">
        <f>INDEX(tbl_Nominal[L1 Group],tbl_Data[[#This Row],[Account Match]])</f>
        <v>Expenditure</v>
      </c>
      <c r="S239" s="49" t="str">
        <f>INDEX(tbl_Nominal[L2 Group],tbl_Data[[#This Row],[Account Match]])</f>
        <v>Cost of Sales</v>
      </c>
      <c r="T239" s="50">
        <f>IF(tbl_Data[[#This Row],[Sign]]="Positive", tbl_Data[[#This Row],[Group Value ]],tbl_Data[[#This Row],[Group Value ]] * -1)</f>
        <v>-400</v>
      </c>
    </row>
    <row r="240" spans="1:20">
      <c r="A240" s="15" t="s">
        <v>126</v>
      </c>
      <c r="B240" s="15" t="s">
        <v>161</v>
      </c>
      <c r="C240" s="15" t="s">
        <v>162</v>
      </c>
      <c r="D240" s="15" t="s">
        <v>26</v>
      </c>
      <c r="E240" s="15" t="s">
        <v>27</v>
      </c>
      <c r="F240" s="15" t="s">
        <v>44</v>
      </c>
      <c r="G240" s="15" t="s">
        <v>163</v>
      </c>
      <c r="H240" s="15" t="s">
        <v>42</v>
      </c>
      <c r="I240" s="15" t="s">
        <v>42</v>
      </c>
      <c r="J240" s="15" t="s">
        <v>111</v>
      </c>
      <c r="K240" s="15" t="s">
        <v>15</v>
      </c>
      <c r="L240" s="15" t="s">
        <v>25</v>
      </c>
      <c r="M240" s="15">
        <v>0</v>
      </c>
      <c r="N240" s="15" t="s">
        <v>25</v>
      </c>
      <c r="O240" s="15">
        <v>0</v>
      </c>
      <c r="P240" s="51">
        <f>IFERROR(MATCH(tbl_Data[[#This Row],[Account ]],tbl_Nominal[Account],0),"NOT FOUND")</f>
        <v>8</v>
      </c>
      <c r="Q240" s="49" t="str">
        <f>INDEX(tbl_Nominal[Sign],tbl_Data[[#This Row],[Account Match]])</f>
        <v>Negative</v>
      </c>
      <c r="R240" s="49" t="str">
        <f>INDEX(tbl_Nominal[L1 Group],tbl_Data[[#This Row],[Account Match]])</f>
        <v>Expenditure</v>
      </c>
      <c r="S240" s="49" t="str">
        <f>INDEX(tbl_Nominal[L2 Group],tbl_Data[[#This Row],[Account Match]])</f>
        <v>Cost of Sales</v>
      </c>
      <c r="T240" s="50">
        <f>IF(tbl_Data[[#This Row],[Sign]]="Positive", tbl_Data[[#This Row],[Group Value ]],tbl_Data[[#This Row],[Group Value ]] * -1)</f>
        <v>0</v>
      </c>
    </row>
    <row r="241" spans="1:20">
      <c r="A241" s="15" t="s">
        <v>126</v>
      </c>
      <c r="B241" s="15" t="s">
        <v>164</v>
      </c>
      <c r="C241" s="15" t="s">
        <v>165</v>
      </c>
      <c r="D241" s="15" t="s">
        <v>26</v>
      </c>
      <c r="E241" s="15" t="s">
        <v>27</v>
      </c>
      <c r="F241" s="15" t="s">
        <v>44</v>
      </c>
      <c r="G241" s="15" t="s">
        <v>166</v>
      </c>
      <c r="H241" s="15" t="s">
        <v>132</v>
      </c>
      <c r="I241" s="15" t="s">
        <v>133</v>
      </c>
      <c r="J241" s="15" t="s">
        <v>111</v>
      </c>
      <c r="K241" s="15" t="s">
        <v>15</v>
      </c>
      <c r="L241" s="15" t="s">
        <v>25</v>
      </c>
      <c r="M241" s="15">
        <v>0</v>
      </c>
      <c r="N241" s="15" t="s">
        <v>25</v>
      </c>
      <c r="O241" s="15">
        <v>0</v>
      </c>
      <c r="P241" s="51">
        <f>IFERROR(MATCH(tbl_Data[[#This Row],[Account ]],tbl_Nominal[Account],0),"NOT FOUND")</f>
        <v>9</v>
      </c>
      <c r="Q241" s="49" t="str">
        <f>INDEX(tbl_Nominal[Sign],tbl_Data[[#This Row],[Account Match]])</f>
        <v>Negative</v>
      </c>
      <c r="R241" s="49" t="str">
        <f>INDEX(tbl_Nominal[L1 Group],tbl_Data[[#This Row],[Account Match]])</f>
        <v>Expenditure</v>
      </c>
      <c r="S241" s="49" t="str">
        <f>INDEX(tbl_Nominal[L2 Group],tbl_Data[[#This Row],[Account Match]])</f>
        <v>Cost of Sales</v>
      </c>
      <c r="T241" s="50">
        <f>IF(tbl_Data[[#This Row],[Sign]]="Positive", tbl_Data[[#This Row],[Group Value ]],tbl_Data[[#This Row],[Group Value ]] * -1)</f>
        <v>0</v>
      </c>
    </row>
    <row r="242" spans="1:20">
      <c r="A242" s="15" t="s">
        <v>126</v>
      </c>
      <c r="B242" s="15" t="s">
        <v>164</v>
      </c>
      <c r="C242" s="15" t="s">
        <v>165</v>
      </c>
      <c r="D242" s="15" t="s">
        <v>26</v>
      </c>
      <c r="E242" s="15" t="s">
        <v>27</v>
      </c>
      <c r="F242" s="15" t="s">
        <v>44</v>
      </c>
      <c r="G242" s="15" t="s">
        <v>166</v>
      </c>
      <c r="H242" s="15" t="s">
        <v>132</v>
      </c>
      <c r="I242" s="15" t="s">
        <v>134</v>
      </c>
      <c r="J242" s="15" t="s">
        <v>111</v>
      </c>
      <c r="K242" s="15" t="s">
        <v>15</v>
      </c>
      <c r="L242" s="15" t="s">
        <v>25</v>
      </c>
      <c r="M242" s="15">
        <v>979.17</v>
      </c>
      <c r="N242" s="15" t="s">
        <v>25</v>
      </c>
      <c r="O242" s="15">
        <v>979.17</v>
      </c>
      <c r="P242" s="51">
        <f>IFERROR(MATCH(tbl_Data[[#This Row],[Account ]],tbl_Nominal[Account],0),"NOT FOUND")</f>
        <v>9</v>
      </c>
      <c r="Q242" s="49" t="str">
        <f>INDEX(tbl_Nominal[Sign],tbl_Data[[#This Row],[Account Match]])</f>
        <v>Negative</v>
      </c>
      <c r="R242" s="49" t="str">
        <f>INDEX(tbl_Nominal[L1 Group],tbl_Data[[#This Row],[Account Match]])</f>
        <v>Expenditure</v>
      </c>
      <c r="S242" s="49" t="str">
        <f>INDEX(tbl_Nominal[L2 Group],tbl_Data[[#This Row],[Account Match]])</f>
        <v>Cost of Sales</v>
      </c>
      <c r="T242" s="50">
        <f>IF(tbl_Data[[#This Row],[Sign]]="Positive", tbl_Data[[#This Row],[Group Value ]],tbl_Data[[#This Row],[Group Value ]] * -1)</f>
        <v>-979.17</v>
      </c>
    </row>
    <row r="243" spans="1:20">
      <c r="A243" s="15" t="s">
        <v>126</v>
      </c>
      <c r="B243" s="15" t="s">
        <v>164</v>
      </c>
      <c r="C243" s="15" t="s">
        <v>165</v>
      </c>
      <c r="D243" s="15" t="s">
        <v>26</v>
      </c>
      <c r="E243" s="15" t="s">
        <v>27</v>
      </c>
      <c r="F243" s="15" t="s">
        <v>44</v>
      </c>
      <c r="G243" s="15" t="s">
        <v>166</v>
      </c>
      <c r="H243" s="15" t="s">
        <v>132</v>
      </c>
      <c r="I243" s="15" t="s">
        <v>145</v>
      </c>
      <c r="J243" s="15" t="s">
        <v>111</v>
      </c>
      <c r="K243" s="15" t="s">
        <v>15</v>
      </c>
      <c r="L243" s="15" t="s">
        <v>25</v>
      </c>
      <c r="M243" s="15">
        <v>958.33</v>
      </c>
      <c r="N243" s="15" t="s">
        <v>25</v>
      </c>
      <c r="O243" s="15">
        <v>958.33</v>
      </c>
      <c r="P243" s="51">
        <f>IFERROR(MATCH(tbl_Data[[#This Row],[Account ]],tbl_Nominal[Account],0),"NOT FOUND")</f>
        <v>9</v>
      </c>
      <c r="Q243" s="49" t="str">
        <f>INDEX(tbl_Nominal[Sign],tbl_Data[[#This Row],[Account Match]])</f>
        <v>Negative</v>
      </c>
      <c r="R243" s="49" t="str">
        <f>INDEX(tbl_Nominal[L1 Group],tbl_Data[[#This Row],[Account Match]])</f>
        <v>Expenditure</v>
      </c>
      <c r="S243" s="49" t="str">
        <f>INDEX(tbl_Nominal[L2 Group],tbl_Data[[#This Row],[Account Match]])</f>
        <v>Cost of Sales</v>
      </c>
      <c r="T243" s="50">
        <f>IF(tbl_Data[[#This Row],[Sign]]="Positive", tbl_Data[[#This Row],[Group Value ]],tbl_Data[[#This Row],[Group Value ]] * -1)</f>
        <v>-958.33</v>
      </c>
    </row>
    <row r="244" spans="1:20">
      <c r="A244" s="15" t="s">
        <v>126</v>
      </c>
      <c r="B244" s="15" t="s">
        <v>164</v>
      </c>
      <c r="C244" s="15" t="s">
        <v>165</v>
      </c>
      <c r="D244" s="15" t="s">
        <v>26</v>
      </c>
      <c r="E244" s="15" t="s">
        <v>27</v>
      </c>
      <c r="F244" s="15" t="s">
        <v>44</v>
      </c>
      <c r="G244" s="15" t="s">
        <v>166</v>
      </c>
      <c r="H244" s="15" t="s">
        <v>132</v>
      </c>
      <c r="I244" s="15" t="s">
        <v>135</v>
      </c>
      <c r="J244" s="15" t="s">
        <v>111</v>
      </c>
      <c r="K244" s="15" t="s">
        <v>15</v>
      </c>
      <c r="L244" s="15" t="s">
        <v>25</v>
      </c>
      <c r="M244" s="15">
        <v>937.5</v>
      </c>
      <c r="N244" s="15" t="s">
        <v>25</v>
      </c>
      <c r="O244" s="15">
        <v>937.5</v>
      </c>
      <c r="P244" s="51">
        <f>IFERROR(MATCH(tbl_Data[[#This Row],[Account ]],tbl_Nominal[Account],0),"NOT FOUND")</f>
        <v>9</v>
      </c>
      <c r="Q244" s="49" t="str">
        <f>INDEX(tbl_Nominal[Sign],tbl_Data[[#This Row],[Account Match]])</f>
        <v>Negative</v>
      </c>
      <c r="R244" s="49" t="str">
        <f>INDEX(tbl_Nominal[L1 Group],tbl_Data[[#This Row],[Account Match]])</f>
        <v>Expenditure</v>
      </c>
      <c r="S244" s="49" t="str">
        <f>INDEX(tbl_Nominal[L2 Group],tbl_Data[[#This Row],[Account Match]])</f>
        <v>Cost of Sales</v>
      </c>
      <c r="T244" s="50">
        <f>IF(tbl_Data[[#This Row],[Sign]]="Positive", tbl_Data[[#This Row],[Group Value ]],tbl_Data[[#This Row],[Group Value ]] * -1)</f>
        <v>-937.5</v>
      </c>
    </row>
    <row r="245" spans="1:20">
      <c r="A245" s="15" t="s">
        <v>126</v>
      </c>
      <c r="B245" s="15" t="s">
        <v>164</v>
      </c>
      <c r="C245" s="15" t="s">
        <v>165</v>
      </c>
      <c r="D245" s="15" t="s">
        <v>26</v>
      </c>
      <c r="E245" s="15" t="s">
        <v>27</v>
      </c>
      <c r="F245" s="15" t="s">
        <v>44</v>
      </c>
      <c r="G245" s="15" t="s">
        <v>166</v>
      </c>
      <c r="H245" s="15" t="s">
        <v>132</v>
      </c>
      <c r="I245" s="15" t="s">
        <v>146</v>
      </c>
      <c r="J245" s="15" t="s">
        <v>111</v>
      </c>
      <c r="K245" s="15" t="s">
        <v>15</v>
      </c>
      <c r="L245" s="15" t="s">
        <v>25</v>
      </c>
      <c r="M245" s="15">
        <v>1000</v>
      </c>
      <c r="N245" s="15" t="s">
        <v>25</v>
      </c>
      <c r="O245" s="15">
        <v>1000</v>
      </c>
      <c r="P245" s="51">
        <f>IFERROR(MATCH(tbl_Data[[#This Row],[Account ]],tbl_Nominal[Account],0),"NOT FOUND")</f>
        <v>9</v>
      </c>
      <c r="Q245" s="49" t="str">
        <f>INDEX(tbl_Nominal[Sign],tbl_Data[[#This Row],[Account Match]])</f>
        <v>Negative</v>
      </c>
      <c r="R245" s="49" t="str">
        <f>INDEX(tbl_Nominal[L1 Group],tbl_Data[[#This Row],[Account Match]])</f>
        <v>Expenditure</v>
      </c>
      <c r="S245" s="49" t="str">
        <f>INDEX(tbl_Nominal[L2 Group],tbl_Data[[#This Row],[Account Match]])</f>
        <v>Cost of Sales</v>
      </c>
      <c r="T245" s="50">
        <f>IF(tbl_Data[[#This Row],[Sign]]="Positive", tbl_Data[[#This Row],[Group Value ]],tbl_Data[[#This Row],[Group Value ]] * -1)</f>
        <v>-1000</v>
      </c>
    </row>
    <row r="246" spans="1:20">
      <c r="A246" s="15" t="s">
        <v>126</v>
      </c>
      <c r="B246" s="15" t="s">
        <v>164</v>
      </c>
      <c r="C246" s="15" t="s">
        <v>165</v>
      </c>
      <c r="D246" s="15" t="s">
        <v>26</v>
      </c>
      <c r="E246" s="15" t="s">
        <v>27</v>
      </c>
      <c r="F246" s="15" t="s">
        <v>44</v>
      </c>
      <c r="G246" s="15" t="s">
        <v>166</v>
      </c>
      <c r="H246" s="15" t="s">
        <v>42</v>
      </c>
      <c r="I246" s="15" t="s">
        <v>42</v>
      </c>
      <c r="J246" s="15" t="s">
        <v>111</v>
      </c>
      <c r="K246" s="15" t="s">
        <v>15</v>
      </c>
      <c r="L246" s="15" t="s">
        <v>25</v>
      </c>
      <c r="M246" s="15">
        <v>0</v>
      </c>
      <c r="N246" s="15" t="s">
        <v>25</v>
      </c>
      <c r="O246" s="15">
        <v>0</v>
      </c>
      <c r="P246" s="51">
        <f>IFERROR(MATCH(tbl_Data[[#This Row],[Account ]],tbl_Nominal[Account],0),"NOT FOUND")</f>
        <v>9</v>
      </c>
      <c r="Q246" s="49" t="str">
        <f>INDEX(tbl_Nominal[Sign],tbl_Data[[#This Row],[Account Match]])</f>
        <v>Negative</v>
      </c>
      <c r="R246" s="49" t="str">
        <f>INDEX(tbl_Nominal[L1 Group],tbl_Data[[#This Row],[Account Match]])</f>
        <v>Expenditure</v>
      </c>
      <c r="S246" s="49" t="str">
        <f>INDEX(tbl_Nominal[L2 Group],tbl_Data[[#This Row],[Account Match]])</f>
        <v>Cost of Sales</v>
      </c>
      <c r="T246" s="50">
        <f>IF(tbl_Data[[#This Row],[Sign]]="Positive", tbl_Data[[#This Row],[Group Value ]],tbl_Data[[#This Row],[Group Value ]] * -1)</f>
        <v>0</v>
      </c>
    </row>
    <row r="247" spans="1:20">
      <c r="A247" s="15" t="s">
        <v>126</v>
      </c>
      <c r="B247" s="15" t="s">
        <v>167</v>
      </c>
      <c r="C247" s="15" t="s">
        <v>168</v>
      </c>
      <c r="D247" s="15" t="s">
        <v>26</v>
      </c>
      <c r="E247" s="15" t="s">
        <v>27</v>
      </c>
      <c r="F247" s="15" t="s">
        <v>44</v>
      </c>
      <c r="G247" s="15" t="s">
        <v>169</v>
      </c>
      <c r="H247" s="15" t="s">
        <v>132</v>
      </c>
      <c r="I247" s="15" t="s">
        <v>133</v>
      </c>
      <c r="J247" s="15" t="s">
        <v>111</v>
      </c>
      <c r="K247" s="15" t="s">
        <v>15</v>
      </c>
      <c r="L247" s="15" t="s">
        <v>25</v>
      </c>
      <c r="M247" s="15">
        <v>0</v>
      </c>
      <c r="N247" s="15" t="s">
        <v>25</v>
      </c>
      <c r="O247" s="15">
        <v>0</v>
      </c>
      <c r="P247" s="51">
        <f>IFERROR(MATCH(tbl_Data[[#This Row],[Account ]],tbl_Nominal[Account],0),"NOT FOUND")</f>
        <v>10</v>
      </c>
      <c r="Q247" s="49" t="str">
        <f>INDEX(tbl_Nominal[Sign],tbl_Data[[#This Row],[Account Match]])</f>
        <v>Negative</v>
      </c>
      <c r="R247" s="49" t="str">
        <f>INDEX(tbl_Nominal[L1 Group],tbl_Data[[#This Row],[Account Match]])</f>
        <v>Expenditure</v>
      </c>
      <c r="S247" s="49" t="str">
        <f>INDEX(tbl_Nominal[L2 Group],tbl_Data[[#This Row],[Account Match]])</f>
        <v>Cost of Sales</v>
      </c>
      <c r="T247" s="50">
        <f>IF(tbl_Data[[#This Row],[Sign]]="Positive", tbl_Data[[#This Row],[Group Value ]],tbl_Data[[#This Row],[Group Value ]] * -1)</f>
        <v>0</v>
      </c>
    </row>
    <row r="248" spans="1:20">
      <c r="A248" s="15" t="s">
        <v>126</v>
      </c>
      <c r="B248" s="15" t="s">
        <v>167</v>
      </c>
      <c r="C248" s="15" t="s">
        <v>168</v>
      </c>
      <c r="D248" s="15" t="s">
        <v>26</v>
      </c>
      <c r="E248" s="15" t="s">
        <v>27</v>
      </c>
      <c r="F248" s="15" t="s">
        <v>44</v>
      </c>
      <c r="G248" s="15" t="s">
        <v>169</v>
      </c>
      <c r="H248" s="15" t="s">
        <v>132</v>
      </c>
      <c r="I248" s="15" t="s">
        <v>134</v>
      </c>
      <c r="J248" s="15" t="s">
        <v>111</v>
      </c>
      <c r="K248" s="15" t="s">
        <v>15</v>
      </c>
      <c r="L248" s="15" t="s">
        <v>25</v>
      </c>
      <c r="M248" s="15">
        <v>208.33</v>
      </c>
      <c r="N248" s="15" t="s">
        <v>25</v>
      </c>
      <c r="O248" s="15">
        <v>208.33</v>
      </c>
      <c r="P248" s="51">
        <f>IFERROR(MATCH(tbl_Data[[#This Row],[Account ]],tbl_Nominal[Account],0),"NOT FOUND")</f>
        <v>10</v>
      </c>
      <c r="Q248" s="49" t="str">
        <f>INDEX(tbl_Nominal[Sign],tbl_Data[[#This Row],[Account Match]])</f>
        <v>Negative</v>
      </c>
      <c r="R248" s="49" t="str">
        <f>INDEX(tbl_Nominal[L1 Group],tbl_Data[[#This Row],[Account Match]])</f>
        <v>Expenditure</v>
      </c>
      <c r="S248" s="49" t="str">
        <f>INDEX(tbl_Nominal[L2 Group],tbl_Data[[#This Row],[Account Match]])</f>
        <v>Cost of Sales</v>
      </c>
      <c r="T248" s="50">
        <f>IF(tbl_Data[[#This Row],[Sign]]="Positive", tbl_Data[[#This Row],[Group Value ]],tbl_Data[[#This Row],[Group Value ]] * -1)</f>
        <v>-208.33</v>
      </c>
    </row>
    <row r="249" spans="1:20">
      <c r="A249" s="15" t="s">
        <v>126</v>
      </c>
      <c r="B249" s="15" t="s">
        <v>167</v>
      </c>
      <c r="C249" s="15" t="s">
        <v>168</v>
      </c>
      <c r="D249" s="15" t="s">
        <v>26</v>
      </c>
      <c r="E249" s="15" t="s">
        <v>27</v>
      </c>
      <c r="F249" s="15" t="s">
        <v>44</v>
      </c>
      <c r="G249" s="15" t="s">
        <v>169</v>
      </c>
      <c r="H249" s="15" t="s">
        <v>132</v>
      </c>
      <c r="I249" s="15" t="s">
        <v>145</v>
      </c>
      <c r="J249" s="15" t="s">
        <v>111</v>
      </c>
      <c r="K249" s="15" t="s">
        <v>15</v>
      </c>
      <c r="L249" s="15" t="s">
        <v>25</v>
      </c>
      <c r="M249" s="15">
        <v>208.33</v>
      </c>
      <c r="N249" s="15" t="s">
        <v>25</v>
      </c>
      <c r="O249" s="15">
        <v>208.33</v>
      </c>
      <c r="P249" s="51">
        <f>IFERROR(MATCH(tbl_Data[[#This Row],[Account ]],tbl_Nominal[Account],0),"NOT FOUND")</f>
        <v>10</v>
      </c>
      <c r="Q249" s="49" t="str">
        <f>INDEX(tbl_Nominal[Sign],tbl_Data[[#This Row],[Account Match]])</f>
        <v>Negative</v>
      </c>
      <c r="R249" s="49" t="str">
        <f>INDEX(tbl_Nominal[L1 Group],tbl_Data[[#This Row],[Account Match]])</f>
        <v>Expenditure</v>
      </c>
      <c r="S249" s="49" t="str">
        <f>INDEX(tbl_Nominal[L2 Group],tbl_Data[[#This Row],[Account Match]])</f>
        <v>Cost of Sales</v>
      </c>
      <c r="T249" s="50">
        <f>IF(tbl_Data[[#This Row],[Sign]]="Positive", tbl_Data[[#This Row],[Group Value ]],tbl_Data[[#This Row],[Group Value ]] * -1)</f>
        <v>-208.33</v>
      </c>
    </row>
    <row r="250" spans="1:20">
      <c r="A250" s="15" t="s">
        <v>126</v>
      </c>
      <c r="B250" s="15" t="s">
        <v>167</v>
      </c>
      <c r="C250" s="15" t="s">
        <v>168</v>
      </c>
      <c r="D250" s="15" t="s">
        <v>26</v>
      </c>
      <c r="E250" s="15" t="s">
        <v>27</v>
      </c>
      <c r="F250" s="15" t="s">
        <v>44</v>
      </c>
      <c r="G250" s="15" t="s">
        <v>169</v>
      </c>
      <c r="H250" s="15" t="s">
        <v>132</v>
      </c>
      <c r="I250" s="15" t="s">
        <v>135</v>
      </c>
      <c r="J250" s="15" t="s">
        <v>111</v>
      </c>
      <c r="K250" s="15" t="s">
        <v>15</v>
      </c>
      <c r="L250" s="15" t="s">
        <v>25</v>
      </c>
      <c r="M250" s="15">
        <v>208.33</v>
      </c>
      <c r="N250" s="15" t="s">
        <v>25</v>
      </c>
      <c r="O250" s="15">
        <v>208.33</v>
      </c>
      <c r="P250" s="51">
        <f>IFERROR(MATCH(tbl_Data[[#This Row],[Account ]],tbl_Nominal[Account],0),"NOT FOUND")</f>
        <v>10</v>
      </c>
      <c r="Q250" s="49" t="str">
        <f>INDEX(tbl_Nominal[Sign],tbl_Data[[#This Row],[Account Match]])</f>
        <v>Negative</v>
      </c>
      <c r="R250" s="49" t="str">
        <f>INDEX(tbl_Nominal[L1 Group],tbl_Data[[#This Row],[Account Match]])</f>
        <v>Expenditure</v>
      </c>
      <c r="S250" s="49" t="str">
        <f>INDEX(tbl_Nominal[L2 Group],tbl_Data[[#This Row],[Account Match]])</f>
        <v>Cost of Sales</v>
      </c>
      <c r="T250" s="50">
        <f>IF(tbl_Data[[#This Row],[Sign]]="Positive", tbl_Data[[#This Row],[Group Value ]],tbl_Data[[#This Row],[Group Value ]] * -1)</f>
        <v>-208.33</v>
      </c>
    </row>
    <row r="251" spans="1:20">
      <c r="A251" s="15" t="s">
        <v>126</v>
      </c>
      <c r="B251" s="15" t="s">
        <v>167</v>
      </c>
      <c r="C251" s="15" t="s">
        <v>168</v>
      </c>
      <c r="D251" s="15" t="s">
        <v>26</v>
      </c>
      <c r="E251" s="15" t="s">
        <v>27</v>
      </c>
      <c r="F251" s="15" t="s">
        <v>44</v>
      </c>
      <c r="G251" s="15" t="s">
        <v>169</v>
      </c>
      <c r="H251" s="15" t="s">
        <v>132</v>
      </c>
      <c r="I251" s="15" t="s">
        <v>146</v>
      </c>
      <c r="J251" s="15" t="s">
        <v>111</v>
      </c>
      <c r="K251" s="15" t="s">
        <v>15</v>
      </c>
      <c r="L251" s="15" t="s">
        <v>25</v>
      </c>
      <c r="M251" s="15">
        <v>208.33</v>
      </c>
      <c r="N251" s="15" t="s">
        <v>25</v>
      </c>
      <c r="O251" s="15">
        <v>208.33</v>
      </c>
      <c r="P251" s="51">
        <f>IFERROR(MATCH(tbl_Data[[#This Row],[Account ]],tbl_Nominal[Account],0),"NOT FOUND")</f>
        <v>10</v>
      </c>
      <c r="Q251" s="49" t="str">
        <f>INDEX(tbl_Nominal[Sign],tbl_Data[[#This Row],[Account Match]])</f>
        <v>Negative</v>
      </c>
      <c r="R251" s="49" t="str">
        <f>INDEX(tbl_Nominal[L1 Group],tbl_Data[[#This Row],[Account Match]])</f>
        <v>Expenditure</v>
      </c>
      <c r="S251" s="49" t="str">
        <f>INDEX(tbl_Nominal[L2 Group],tbl_Data[[#This Row],[Account Match]])</f>
        <v>Cost of Sales</v>
      </c>
      <c r="T251" s="50">
        <f>IF(tbl_Data[[#This Row],[Sign]]="Positive", tbl_Data[[#This Row],[Group Value ]],tbl_Data[[#This Row],[Group Value ]] * -1)</f>
        <v>-208.33</v>
      </c>
    </row>
    <row r="252" spans="1:20">
      <c r="A252" s="15" t="s">
        <v>126</v>
      </c>
      <c r="B252" s="15" t="s">
        <v>167</v>
      </c>
      <c r="C252" s="15" t="s">
        <v>168</v>
      </c>
      <c r="D252" s="15" t="s">
        <v>26</v>
      </c>
      <c r="E252" s="15" t="s">
        <v>27</v>
      </c>
      <c r="F252" s="15" t="s">
        <v>44</v>
      </c>
      <c r="G252" s="15" t="s">
        <v>169</v>
      </c>
      <c r="H252" s="15" t="s">
        <v>42</v>
      </c>
      <c r="I252" s="15" t="s">
        <v>42</v>
      </c>
      <c r="J252" s="15" t="s">
        <v>111</v>
      </c>
      <c r="K252" s="15" t="s">
        <v>15</v>
      </c>
      <c r="L252" s="15" t="s">
        <v>25</v>
      </c>
      <c r="M252" s="15">
        <v>0</v>
      </c>
      <c r="N252" s="15" t="s">
        <v>25</v>
      </c>
      <c r="O252" s="15">
        <v>0</v>
      </c>
      <c r="P252" s="51">
        <f>IFERROR(MATCH(tbl_Data[[#This Row],[Account ]],tbl_Nominal[Account],0),"NOT FOUND")</f>
        <v>10</v>
      </c>
      <c r="Q252" s="49" t="str">
        <f>INDEX(tbl_Nominal[Sign],tbl_Data[[#This Row],[Account Match]])</f>
        <v>Negative</v>
      </c>
      <c r="R252" s="49" t="str">
        <f>INDEX(tbl_Nominal[L1 Group],tbl_Data[[#This Row],[Account Match]])</f>
        <v>Expenditure</v>
      </c>
      <c r="S252" s="49" t="str">
        <f>INDEX(tbl_Nominal[L2 Group],tbl_Data[[#This Row],[Account Match]])</f>
        <v>Cost of Sales</v>
      </c>
      <c r="T252" s="50">
        <f>IF(tbl_Data[[#This Row],[Sign]]="Positive", tbl_Data[[#This Row],[Group Value ]],tbl_Data[[#This Row],[Group Value ]] * -1)</f>
        <v>0</v>
      </c>
    </row>
    <row r="253" spans="1:20">
      <c r="A253" s="15" t="s">
        <v>126</v>
      </c>
      <c r="B253" s="15" t="s">
        <v>170</v>
      </c>
      <c r="C253" s="15" t="s">
        <v>171</v>
      </c>
      <c r="D253" s="15" t="s">
        <v>26</v>
      </c>
      <c r="E253" s="15" t="s">
        <v>27</v>
      </c>
      <c r="F253" s="15" t="s">
        <v>44</v>
      </c>
      <c r="G253" s="15" t="s">
        <v>172</v>
      </c>
      <c r="H253" s="15" t="s">
        <v>132</v>
      </c>
      <c r="I253" s="15" t="s">
        <v>133</v>
      </c>
      <c r="J253" s="15" t="s">
        <v>111</v>
      </c>
      <c r="K253" s="15" t="s">
        <v>15</v>
      </c>
      <c r="L253" s="15" t="s">
        <v>25</v>
      </c>
      <c r="M253" s="15">
        <v>0</v>
      </c>
      <c r="N253" s="15" t="s">
        <v>25</v>
      </c>
      <c r="O253" s="15">
        <v>0</v>
      </c>
      <c r="P253" s="51">
        <f>IFERROR(MATCH(tbl_Data[[#This Row],[Account ]],tbl_Nominal[Account],0),"NOT FOUND")</f>
        <v>11</v>
      </c>
      <c r="Q253" s="49" t="str">
        <f>INDEX(tbl_Nominal[Sign],tbl_Data[[#This Row],[Account Match]])</f>
        <v>Negative</v>
      </c>
      <c r="R253" s="49" t="str">
        <f>INDEX(tbl_Nominal[L1 Group],tbl_Data[[#This Row],[Account Match]])</f>
        <v>Expenditure</v>
      </c>
      <c r="S253" s="49" t="str">
        <f>INDEX(tbl_Nominal[L2 Group],tbl_Data[[#This Row],[Account Match]])</f>
        <v>Cost of Sales</v>
      </c>
      <c r="T253" s="50">
        <f>IF(tbl_Data[[#This Row],[Sign]]="Positive", tbl_Data[[#This Row],[Group Value ]],tbl_Data[[#This Row],[Group Value ]] * -1)</f>
        <v>0</v>
      </c>
    </row>
    <row r="254" spans="1:20">
      <c r="A254" s="15" t="s">
        <v>126</v>
      </c>
      <c r="B254" s="15" t="s">
        <v>170</v>
      </c>
      <c r="C254" s="15" t="s">
        <v>171</v>
      </c>
      <c r="D254" s="15" t="s">
        <v>26</v>
      </c>
      <c r="E254" s="15" t="s">
        <v>27</v>
      </c>
      <c r="F254" s="15" t="s">
        <v>44</v>
      </c>
      <c r="G254" s="15" t="s">
        <v>172</v>
      </c>
      <c r="H254" s="15" t="s">
        <v>132</v>
      </c>
      <c r="I254" s="15" t="s">
        <v>134</v>
      </c>
      <c r="J254" s="15" t="s">
        <v>111</v>
      </c>
      <c r="K254" s="15" t="s">
        <v>15</v>
      </c>
      <c r="L254" s="15" t="s">
        <v>25</v>
      </c>
      <c r="M254" s="15">
        <v>0</v>
      </c>
      <c r="N254" s="15" t="s">
        <v>25</v>
      </c>
      <c r="O254" s="15">
        <v>0</v>
      </c>
      <c r="P254" s="51">
        <f>IFERROR(MATCH(tbl_Data[[#This Row],[Account ]],tbl_Nominal[Account],0),"NOT FOUND")</f>
        <v>11</v>
      </c>
      <c r="Q254" s="49" t="str">
        <f>INDEX(tbl_Nominal[Sign],tbl_Data[[#This Row],[Account Match]])</f>
        <v>Negative</v>
      </c>
      <c r="R254" s="49" t="str">
        <f>INDEX(tbl_Nominal[L1 Group],tbl_Data[[#This Row],[Account Match]])</f>
        <v>Expenditure</v>
      </c>
      <c r="S254" s="49" t="str">
        <f>INDEX(tbl_Nominal[L2 Group],tbl_Data[[#This Row],[Account Match]])</f>
        <v>Cost of Sales</v>
      </c>
      <c r="T254" s="50">
        <f>IF(tbl_Data[[#This Row],[Sign]]="Positive", tbl_Data[[#This Row],[Group Value ]],tbl_Data[[#This Row],[Group Value ]] * -1)</f>
        <v>0</v>
      </c>
    </row>
    <row r="255" spans="1:20">
      <c r="A255" s="15" t="s">
        <v>126</v>
      </c>
      <c r="B255" s="15" t="s">
        <v>170</v>
      </c>
      <c r="C255" s="15" t="s">
        <v>171</v>
      </c>
      <c r="D255" s="15" t="s">
        <v>26</v>
      </c>
      <c r="E255" s="15" t="s">
        <v>27</v>
      </c>
      <c r="F255" s="15" t="s">
        <v>44</v>
      </c>
      <c r="G255" s="15" t="s">
        <v>172</v>
      </c>
      <c r="H255" s="15" t="s">
        <v>132</v>
      </c>
      <c r="I255" s="15" t="s">
        <v>145</v>
      </c>
      <c r="J255" s="15" t="s">
        <v>111</v>
      </c>
      <c r="K255" s="15" t="s">
        <v>15</v>
      </c>
      <c r="L255" s="15" t="s">
        <v>25</v>
      </c>
      <c r="M255" s="15">
        <v>0</v>
      </c>
      <c r="N255" s="15" t="s">
        <v>25</v>
      </c>
      <c r="O255" s="15">
        <v>0</v>
      </c>
      <c r="P255" s="51">
        <f>IFERROR(MATCH(tbl_Data[[#This Row],[Account ]],tbl_Nominal[Account],0),"NOT FOUND")</f>
        <v>11</v>
      </c>
      <c r="Q255" s="49" t="str">
        <f>INDEX(tbl_Nominal[Sign],tbl_Data[[#This Row],[Account Match]])</f>
        <v>Negative</v>
      </c>
      <c r="R255" s="49" t="str">
        <f>INDEX(tbl_Nominal[L1 Group],tbl_Data[[#This Row],[Account Match]])</f>
        <v>Expenditure</v>
      </c>
      <c r="S255" s="49" t="str">
        <f>INDEX(tbl_Nominal[L2 Group],tbl_Data[[#This Row],[Account Match]])</f>
        <v>Cost of Sales</v>
      </c>
      <c r="T255" s="50">
        <f>IF(tbl_Data[[#This Row],[Sign]]="Positive", tbl_Data[[#This Row],[Group Value ]],tbl_Data[[#This Row],[Group Value ]] * -1)</f>
        <v>0</v>
      </c>
    </row>
    <row r="256" spans="1:20">
      <c r="A256" s="15" t="s">
        <v>126</v>
      </c>
      <c r="B256" s="15" t="s">
        <v>170</v>
      </c>
      <c r="C256" s="15" t="s">
        <v>171</v>
      </c>
      <c r="D256" s="15" t="s">
        <v>26</v>
      </c>
      <c r="E256" s="15" t="s">
        <v>27</v>
      </c>
      <c r="F256" s="15" t="s">
        <v>44</v>
      </c>
      <c r="G256" s="15" t="s">
        <v>172</v>
      </c>
      <c r="H256" s="15" t="s">
        <v>132</v>
      </c>
      <c r="I256" s="15" t="s">
        <v>135</v>
      </c>
      <c r="J256" s="15" t="s">
        <v>111</v>
      </c>
      <c r="K256" s="15" t="s">
        <v>15</v>
      </c>
      <c r="L256" s="15" t="s">
        <v>25</v>
      </c>
      <c r="M256" s="15">
        <v>0</v>
      </c>
      <c r="N256" s="15" t="s">
        <v>25</v>
      </c>
      <c r="O256" s="15">
        <v>0</v>
      </c>
      <c r="P256" s="51">
        <f>IFERROR(MATCH(tbl_Data[[#This Row],[Account ]],tbl_Nominal[Account],0),"NOT FOUND")</f>
        <v>11</v>
      </c>
      <c r="Q256" s="49" t="str">
        <f>INDEX(tbl_Nominal[Sign],tbl_Data[[#This Row],[Account Match]])</f>
        <v>Negative</v>
      </c>
      <c r="R256" s="49" t="str">
        <f>INDEX(tbl_Nominal[L1 Group],tbl_Data[[#This Row],[Account Match]])</f>
        <v>Expenditure</v>
      </c>
      <c r="S256" s="49" t="str">
        <f>INDEX(tbl_Nominal[L2 Group],tbl_Data[[#This Row],[Account Match]])</f>
        <v>Cost of Sales</v>
      </c>
      <c r="T256" s="50">
        <f>IF(tbl_Data[[#This Row],[Sign]]="Positive", tbl_Data[[#This Row],[Group Value ]],tbl_Data[[#This Row],[Group Value ]] * -1)</f>
        <v>0</v>
      </c>
    </row>
    <row r="257" spans="1:20">
      <c r="A257" s="15" t="s">
        <v>126</v>
      </c>
      <c r="B257" s="15" t="s">
        <v>170</v>
      </c>
      <c r="C257" s="15" t="s">
        <v>171</v>
      </c>
      <c r="D257" s="15" t="s">
        <v>26</v>
      </c>
      <c r="E257" s="15" t="s">
        <v>27</v>
      </c>
      <c r="F257" s="15" t="s">
        <v>44</v>
      </c>
      <c r="G257" s="15" t="s">
        <v>172</v>
      </c>
      <c r="H257" s="15" t="s">
        <v>132</v>
      </c>
      <c r="I257" s="15" t="s">
        <v>146</v>
      </c>
      <c r="J257" s="15" t="s">
        <v>111</v>
      </c>
      <c r="K257" s="15" t="s">
        <v>15</v>
      </c>
      <c r="L257" s="15" t="s">
        <v>25</v>
      </c>
      <c r="M257" s="15">
        <v>0</v>
      </c>
      <c r="N257" s="15" t="s">
        <v>25</v>
      </c>
      <c r="O257" s="15">
        <v>0</v>
      </c>
      <c r="P257" s="51">
        <f>IFERROR(MATCH(tbl_Data[[#This Row],[Account ]],tbl_Nominal[Account],0),"NOT FOUND")</f>
        <v>11</v>
      </c>
      <c r="Q257" s="49" t="str">
        <f>INDEX(tbl_Nominal[Sign],tbl_Data[[#This Row],[Account Match]])</f>
        <v>Negative</v>
      </c>
      <c r="R257" s="49" t="str">
        <f>INDEX(tbl_Nominal[L1 Group],tbl_Data[[#This Row],[Account Match]])</f>
        <v>Expenditure</v>
      </c>
      <c r="S257" s="49" t="str">
        <f>INDEX(tbl_Nominal[L2 Group],tbl_Data[[#This Row],[Account Match]])</f>
        <v>Cost of Sales</v>
      </c>
      <c r="T257" s="50">
        <f>IF(tbl_Data[[#This Row],[Sign]]="Positive", tbl_Data[[#This Row],[Group Value ]],tbl_Data[[#This Row],[Group Value ]] * -1)</f>
        <v>0</v>
      </c>
    </row>
    <row r="258" spans="1:20">
      <c r="A258" s="15" t="s">
        <v>126</v>
      </c>
      <c r="B258" s="15" t="s">
        <v>170</v>
      </c>
      <c r="C258" s="15" t="s">
        <v>171</v>
      </c>
      <c r="D258" s="15" t="s">
        <v>26</v>
      </c>
      <c r="E258" s="15" t="s">
        <v>27</v>
      </c>
      <c r="F258" s="15" t="s">
        <v>44</v>
      </c>
      <c r="G258" s="15" t="s">
        <v>172</v>
      </c>
      <c r="H258" s="15" t="s">
        <v>42</v>
      </c>
      <c r="I258" s="15" t="s">
        <v>42</v>
      </c>
      <c r="J258" s="15" t="s">
        <v>111</v>
      </c>
      <c r="K258" s="15" t="s">
        <v>15</v>
      </c>
      <c r="L258" s="15" t="s">
        <v>25</v>
      </c>
      <c r="M258" s="15">
        <v>749.77</v>
      </c>
      <c r="N258" s="15" t="s">
        <v>25</v>
      </c>
      <c r="O258" s="15">
        <v>749.77</v>
      </c>
      <c r="P258" s="51">
        <f>IFERROR(MATCH(tbl_Data[[#This Row],[Account ]],tbl_Nominal[Account],0),"NOT FOUND")</f>
        <v>11</v>
      </c>
      <c r="Q258" s="49" t="str">
        <f>INDEX(tbl_Nominal[Sign],tbl_Data[[#This Row],[Account Match]])</f>
        <v>Negative</v>
      </c>
      <c r="R258" s="49" t="str">
        <f>INDEX(tbl_Nominal[L1 Group],tbl_Data[[#This Row],[Account Match]])</f>
        <v>Expenditure</v>
      </c>
      <c r="S258" s="49" t="str">
        <f>INDEX(tbl_Nominal[L2 Group],tbl_Data[[#This Row],[Account Match]])</f>
        <v>Cost of Sales</v>
      </c>
      <c r="T258" s="50">
        <f>IF(tbl_Data[[#This Row],[Sign]]="Positive", tbl_Data[[#This Row],[Group Value ]],tbl_Data[[#This Row],[Group Value ]] * -1)</f>
        <v>-749.77</v>
      </c>
    </row>
    <row r="259" spans="1:20">
      <c r="A259" s="15" t="s">
        <v>126</v>
      </c>
      <c r="B259" s="15" t="s">
        <v>173</v>
      </c>
      <c r="C259" s="15" t="s">
        <v>174</v>
      </c>
      <c r="D259" s="15" t="s">
        <v>26</v>
      </c>
      <c r="E259" s="15" t="s">
        <v>27</v>
      </c>
      <c r="F259" s="15" t="s">
        <v>44</v>
      </c>
      <c r="G259" s="15" t="s">
        <v>175</v>
      </c>
      <c r="H259" s="15" t="s">
        <v>132</v>
      </c>
      <c r="I259" s="15" t="s">
        <v>133</v>
      </c>
      <c r="J259" s="15" t="s">
        <v>111</v>
      </c>
      <c r="K259" s="15" t="s">
        <v>15</v>
      </c>
      <c r="L259" s="15" t="s">
        <v>25</v>
      </c>
      <c r="M259" s="15">
        <v>0</v>
      </c>
      <c r="N259" s="15" t="s">
        <v>25</v>
      </c>
      <c r="O259" s="15">
        <v>0</v>
      </c>
      <c r="P259" s="51">
        <f>IFERROR(MATCH(tbl_Data[[#This Row],[Account ]],tbl_Nominal[Account],0),"NOT FOUND")</f>
        <v>12</v>
      </c>
      <c r="Q259" s="49" t="str">
        <f>INDEX(tbl_Nominal[Sign],tbl_Data[[#This Row],[Account Match]])</f>
        <v>Negative</v>
      </c>
      <c r="R259" s="49" t="str">
        <f>INDEX(tbl_Nominal[L1 Group],tbl_Data[[#This Row],[Account Match]])</f>
        <v>Expenditure</v>
      </c>
      <c r="S259" s="49" t="str">
        <f>INDEX(tbl_Nominal[L2 Group],tbl_Data[[#This Row],[Account Match]])</f>
        <v>Cost of Sales</v>
      </c>
      <c r="T259" s="50">
        <f>IF(tbl_Data[[#This Row],[Sign]]="Positive", tbl_Data[[#This Row],[Group Value ]],tbl_Data[[#This Row],[Group Value ]] * -1)</f>
        <v>0</v>
      </c>
    </row>
    <row r="260" spans="1:20">
      <c r="A260" s="15" t="s">
        <v>126</v>
      </c>
      <c r="B260" s="15" t="s">
        <v>173</v>
      </c>
      <c r="C260" s="15" t="s">
        <v>174</v>
      </c>
      <c r="D260" s="15" t="s">
        <v>26</v>
      </c>
      <c r="E260" s="15" t="s">
        <v>27</v>
      </c>
      <c r="F260" s="15" t="s">
        <v>44</v>
      </c>
      <c r="G260" s="15" t="s">
        <v>175</v>
      </c>
      <c r="H260" s="15" t="s">
        <v>132</v>
      </c>
      <c r="I260" s="15" t="s">
        <v>134</v>
      </c>
      <c r="J260" s="15" t="s">
        <v>111</v>
      </c>
      <c r="K260" s="15" t="s">
        <v>15</v>
      </c>
      <c r="L260" s="15" t="s">
        <v>25</v>
      </c>
      <c r="M260" s="15">
        <v>766.67</v>
      </c>
      <c r="N260" s="15" t="s">
        <v>25</v>
      </c>
      <c r="O260" s="15">
        <v>766.67</v>
      </c>
      <c r="P260" s="51">
        <f>IFERROR(MATCH(tbl_Data[[#This Row],[Account ]],tbl_Nominal[Account],0),"NOT FOUND")</f>
        <v>12</v>
      </c>
      <c r="Q260" s="49" t="str">
        <f>INDEX(tbl_Nominal[Sign],tbl_Data[[#This Row],[Account Match]])</f>
        <v>Negative</v>
      </c>
      <c r="R260" s="49" t="str">
        <f>INDEX(tbl_Nominal[L1 Group],tbl_Data[[#This Row],[Account Match]])</f>
        <v>Expenditure</v>
      </c>
      <c r="S260" s="49" t="str">
        <f>INDEX(tbl_Nominal[L2 Group],tbl_Data[[#This Row],[Account Match]])</f>
        <v>Cost of Sales</v>
      </c>
      <c r="T260" s="50">
        <f>IF(tbl_Data[[#This Row],[Sign]]="Positive", tbl_Data[[#This Row],[Group Value ]],tbl_Data[[#This Row],[Group Value ]] * -1)</f>
        <v>-766.67</v>
      </c>
    </row>
    <row r="261" spans="1:20">
      <c r="A261" s="15" t="s">
        <v>126</v>
      </c>
      <c r="B261" s="15" t="s">
        <v>173</v>
      </c>
      <c r="C261" s="15" t="s">
        <v>174</v>
      </c>
      <c r="D261" s="15" t="s">
        <v>26</v>
      </c>
      <c r="E261" s="15" t="s">
        <v>27</v>
      </c>
      <c r="F261" s="15" t="s">
        <v>44</v>
      </c>
      <c r="G261" s="15" t="s">
        <v>175</v>
      </c>
      <c r="H261" s="15" t="s">
        <v>132</v>
      </c>
      <c r="I261" s="15" t="s">
        <v>145</v>
      </c>
      <c r="J261" s="15" t="s">
        <v>111</v>
      </c>
      <c r="K261" s="15" t="s">
        <v>15</v>
      </c>
      <c r="L261" s="15" t="s">
        <v>25</v>
      </c>
      <c r="M261" s="15">
        <v>704.17</v>
      </c>
      <c r="N261" s="15" t="s">
        <v>25</v>
      </c>
      <c r="O261" s="15">
        <v>704.17</v>
      </c>
      <c r="P261" s="51">
        <f>IFERROR(MATCH(tbl_Data[[#This Row],[Account ]],tbl_Nominal[Account],0),"NOT FOUND")</f>
        <v>12</v>
      </c>
      <c r="Q261" s="49" t="str">
        <f>INDEX(tbl_Nominal[Sign],tbl_Data[[#This Row],[Account Match]])</f>
        <v>Negative</v>
      </c>
      <c r="R261" s="49" t="str">
        <f>INDEX(tbl_Nominal[L1 Group],tbl_Data[[#This Row],[Account Match]])</f>
        <v>Expenditure</v>
      </c>
      <c r="S261" s="49" t="str">
        <f>INDEX(tbl_Nominal[L2 Group],tbl_Data[[#This Row],[Account Match]])</f>
        <v>Cost of Sales</v>
      </c>
      <c r="T261" s="50">
        <f>IF(tbl_Data[[#This Row],[Sign]]="Positive", tbl_Data[[#This Row],[Group Value ]],tbl_Data[[#This Row],[Group Value ]] * -1)</f>
        <v>-704.17</v>
      </c>
    </row>
    <row r="262" spans="1:20">
      <c r="A262" s="15" t="s">
        <v>126</v>
      </c>
      <c r="B262" s="15" t="s">
        <v>173</v>
      </c>
      <c r="C262" s="15" t="s">
        <v>174</v>
      </c>
      <c r="D262" s="15" t="s">
        <v>26</v>
      </c>
      <c r="E262" s="15" t="s">
        <v>27</v>
      </c>
      <c r="F262" s="15" t="s">
        <v>44</v>
      </c>
      <c r="G262" s="15" t="s">
        <v>175</v>
      </c>
      <c r="H262" s="15" t="s">
        <v>132</v>
      </c>
      <c r="I262" s="15" t="s">
        <v>135</v>
      </c>
      <c r="J262" s="15" t="s">
        <v>111</v>
      </c>
      <c r="K262" s="15" t="s">
        <v>15</v>
      </c>
      <c r="L262" s="15" t="s">
        <v>25</v>
      </c>
      <c r="M262" s="15">
        <v>683.33</v>
      </c>
      <c r="N262" s="15" t="s">
        <v>25</v>
      </c>
      <c r="O262" s="15">
        <v>683.33</v>
      </c>
      <c r="P262" s="51">
        <f>IFERROR(MATCH(tbl_Data[[#This Row],[Account ]],tbl_Nominal[Account],0),"NOT FOUND")</f>
        <v>12</v>
      </c>
      <c r="Q262" s="49" t="str">
        <f>INDEX(tbl_Nominal[Sign],tbl_Data[[#This Row],[Account Match]])</f>
        <v>Negative</v>
      </c>
      <c r="R262" s="49" t="str">
        <f>INDEX(tbl_Nominal[L1 Group],tbl_Data[[#This Row],[Account Match]])</f>
        <v>Expenditure</v>
      </c>
      <c r="S262" s="49" t="str">
        <f>INDEX(tbl_Nominal[L2 Group],tbl_Data[[#This Row],[Account Match]])</f>
        <v>Cost of Sales</v>
      </c>
      <c r="T262" s="50">
        <f>IF(tbl_Data[[#This Row],[Sign]]="Positive", tbl_Data[[#This Row],[Group Value ]],tbl_Data[[#This Row],[Group Value ]] * -1)</f>
        <v>-683.33</v>
      </c>
    </row>
    <row r="263" spans="1:20">
      <c r="A263" s="15" t="s">
        <v>126</v>
      </c>
      <c r="B263" s="15" t="s">
        <v>173</v>
      </c>
      <c r="C263" s="15" t="s">
        <v>174</v>
      </c>
      <c r="D263" s="15" t="s">
        <v>26</v>
      </c>
      <c r="E263" s="15" t="s">
        <v>27</v>
      </c>
      <c r="F263" s="15" t="s">
        <v>44</v>
      </c>
      <c r="G263" s="15" t="s">
        <v>175</v>
      </c>
      <c r="H263" s="15" t="s">
        <v>132</v>
      </c>
      <c r="I263" s="15" t="s">
        <v>146</v>
      </c>
      <c r="J263" s="15" t="s">
        <v>111</v>
      </c>
      <c r="K263" s="15" t="s">
        <v>15</v>
      </c>
      <c r="L263" s="15" t="s">
        <v>25</v>
      </c>
      <c r="M263" s="15">
        <v>850</v>
      </c>
      <c r="N263" s="15" t="s">
        <v>25</v>
      </c>
      <c r="O263" s="15">
        <v>850</v>
      </c>
      <c r="P263" s="51">
        <f>IFERROR(MATCH(tbl_Data[[#This Row],[Account ]],tbl_Nominal[Account],0),"NOT FOUND")</f>
        <v>12</v>
      </c>
      <c r="Q263" s="49" t="str">
        <f>INDEX(tbl_Nominal[Sign],tbl_Data[[#This Row],[Account Match]])</f>
        <v>Negative</v>
      </c>
      <c r="R263" s="49" t="str">
        <f>INDEX(tbl_Nominal[L1 Group],tbl_Data[[#This Row],[Account Match]])</f>
        <v>Expenditure</v>
      </c>
      <c r="S263" s="49" t="str">
        <f>INDEX(tbl_Nominal[L2 Group],tbl_Data[[#This Row],[Account Match]])</f>
        <v>Cost of Sales</v>
      </c>
      <c r="T263" s="50">
        <f>IF(tbl_Data[[#This Row],[Sign]]="Positive", tbl_Data[[#This Row],[Group Value ]],tbl_Data[[#This Row],[Group Value ]] * -1)</f>
        <v>-850</v>
      </c>
    </row>
    <row r="264" spans="1:20">
      <c r="A264" s="15" t="s">
        <v>126</v>
      </c>
      <c r="B264" s="15" t="s">
        <v>173</v>
      </c>
      <c r="C264" s="15" t="s">
        <v>174</v>
      </c>
      <c r="D264" s="15" t="s">
        <v>26</v>
      </c>
      <c r="E264" s="15" t="s">
        <v>27</v>
      </c>
      <c r="F264" s="15" t="s">
        <v>44</v>
      </c>
      <c r="G264" s="15" t="s">
        <v>175</v>
      </c>
      <c r="H264" s="15" t="s">
        <v>42</v>
      </c>
      <c r="I264" s="15" t="s">
        <v>42</v>
      </c>
      <c r="J264" s="15" t="s">
        <v>111</v>
      </c>
      <c r="K264" s="15" t="s">
        <v>15</v>
      </c>
      <c r="L264" s="15" t="s">
        <v>25</v>
      </c>
      <c r="M264" s="15">
        <v>0</v>
      </c>
      <c r="N264" s="15" t="s">
        <v>25</v>
      </c>
      <c r="O264" s="15">
        <v>0</v>
      </c>
      <c r="P264" s="51">
        <f>IFERROR(MATCH(tbl_Data[[#This Row],[Account ]],tbl_Nominal[Account],0),"NOT FOUND")</f>
        <v>12</v>
      </c>
      <c r="Q264" s="49" t="str">
        <f>INDEX(tbl_Nominal[Sign],tbl_Data[[#This Row],[Account Match]])</f>
        <v>Negative</v>
      </c>
      <c r="R264" s="49" t="str">
        <f>INDEX(tbl_Nominal[L1 Group],tbl_Data[[#This Row],[Account Match]])</f>
        <v>Expenditure</v>
      </c>
      <c r="S264" s="49" t="str">
        <f>INDEX(tbl_Nominal[L2 Group],tbl_Data[[#This Row],[Account Match]])</f>
        <v>Cost of Sales</v>
      </c>
      <c r="T264" s="50">
        <f>IF(tbl_Data[[#This Row],[Sign]]="Positive", tbl_Data[[#This Row],[Group Value ]],tbl_Data[[#This Row],[Group Value ]] * -1)</f>
        <v>0</v>
      </c>
    </row>
    <row r="265" spans="1:20">
      <c r="A265" s="15" t="s">
        <v>126</v>
      </c>
      <c r="B265" s="15" t="s">
        <v>176</v>
      </c>
      <c r="C265" s="15" t="s">
        <v>177</v>
      </c>
      <c r="D265" s="15" t="s">
        <v>26</v>
      </c>
      <c r="E265" s="15" t="s">
        <v>27</v>
      </c>
      <c r="F265" s="15" t="s">
        <v>44</v>
      </c>
      <c r="G265" s="15" t="s">
        <v>178</v>
      </c>
      <c r="H265" s="15" t="s">
        <v>132</v>
      </c>
      <c r="I265" s="15" t="s">
        <v>133</v>
      </c>
      <c r="J265" s="15" t="s">
        <v>111</v>
      </c>
      <c r="K265" s="15" t="s">
        <v>15</v>
      </c>
      <c r="L265" s="15" t="s">
        <v>25</v>
      </c>
      <c r="M265" s="15">
        <v>0</v>
      </c>
      <c r="N265" s="15" t="s">
        <v>25</v>
      </c>
      <c r="O265" s="15">
        <v>0</v>
      </c>
      <c r="P265" s="51">
        <f>IFERROR(MATCH(tbl_Data[[#This Row],[Account ]],tbl_Nominal[Account],0),"NOT FOUND")</f>
        <v>13</v>
      </c>
      <c r="Q265" s="49" t="str">
        <f>INDEX(tbl_Nominal[Sign],tbl_Data[[#This Row],[Account Match]])</f>
        <v>Negative</v>
      </c>
      <c r="R265" s="49" t="str">
        <f>INDEX(tbl_Nominal[L1 Group],tbl_Data[[#This Row],[Account Match]])</f>
        <v>Expenditure</v>
      </c>
      <c r="S265" s="49" t="str">
        <f>INDEX(tbl_Nominal[L2 Group],tbl_Data[[#This Row],[Account Match]])</f>
        <v>Cost of Sales</v>
      </c>
      <c r="T265" s="50">
        <f>IF(tbl_Data[[#This Row],[Sign]]="Positive", tbl_Data[[#This Row],[Group Value ]],tbl_Data[[#This Row],[Group Value ]] * -1)</f>
        <v>0</v>
      </c>
    </row>
    <row r="266" spans="1:20">
      <c r="A266" s="15" t="s">
        <v>126</v>
      </c>
      <c r="B266" s="15" t="s">
        <v>176</v>
      </c>
      <c r="C266" s="15" t="s">
        <v>177</v>
      </c>
      <c r="D266" s="15" t="s">
        <v>26</v>
      </c>
      <c r="E266" s="15" t="s">
        <v>27</v>
      </c>
      <c r="F266" s="15" t="s">
        <v>44</v>
      </c>
      <c r="G266" s="15" t="s">
        <v>178</v>
      </c>
      <c r="H266" s="15" t="s">
        <v>132</v>
      </c>
      <c r="I266" s="15" t="s">
        <v>134</v>
      </c>
      <c r="J266" s="15" t="s">
        <v>111</v>
      </c>
      <c r="K266" s="15" t="s">
        <v>15</v>
      </c>
      <c r="L266" s="15" t="s">
        <v>25</v>
      </c>
      <c r="M266" s="15">
        <v>370.83</v>
      </c>
      <c r="N266" s="15" t="s">
        <v>25</v>
      </c>
      <c r="O266" s="15">
        <v>370.83</v>
      </c>
      <c r="P266" s="51">
        <f>IFERROR(MATCH(tbl_Data[[#This Row],[Account ]],tbl_Nominal[Account],0),"NOT FOUND")</f>
        <v>13</v>
      </c>
      <c r="Q266" s="49" t="str">
        <f>INDEX(tbl_Nominal[Sign],tbl_Data[[#This Row],[Account Match]])</f>
        <v>Negative</v>
      </c>
      <c r="R266" s="49" t="str">
        <f>INDEX(tbl_Nominal[L1 Group],tbl_Data[[#This Row],[Account Match]])</f>
        <v>Expenditure</v>
      </c>
      <c r="S266" s="49" t="str">
        <f>INDEX(tbl_Nominal[L2 Group],tbl_Data[[#This Row],[Account Match]])</f>
        <v>Cost of Sales</v>
      </c>
      <c r="T266" s="50">
        <f>IF(tbl_Data[[#This Row],[Sign]]="Positive", tbl_Data[[#This Row],[Group Value ]],tbl_Data[[#This Row],[Group Value ]] * -1)</f>
        <v>-370.83</v>
      </c>
    </row>
    <row r="267" spans="1:20">
      <c r="A267" s="15" t="s">
        <v>126</v>
      </c>
      <c r="B267" s="15" t="s">
        <v>176</v>
      </c>
      <c r="C267" s="15" t="s">
        <v>177</v>
      </c>
      <c r="D267" s="15" t="s">
        <v>26</v>
      </c>
      <c r="E267" s="15" t="s">
        <v>27</v>
      </c>
      <c r="F267" s="15" t="s">
        <v>44</v>
      </c>
      <c r="G267" s="15" t="s">
        <v>178</v>
      </c>
      <c r="H267" s="15" t="s">
        <v>132</v>
      </c>
      <c r="I267" s="15" t="s">
        <v>145</v>
      </c>
      <c r="J267" s="15" t="s">
        <v>111</v>
      </c>
      <c r="K267" s="15" t="s">
        <v>15</v>
      </c>
      <c r="L267" s="15" t="s">
        <v>25</v>
      </c>
      <c r="M267" s="15">
        <v>391.67</v>
      </c>
      <c r="N267" s="15" t="s">
        <v>25</v>
      </c>
      <c r="O267" s="15">
        <v>391.67</v>
      </c>
      <c r="P267" s="51">
        <f>IFERROR(MATCH(tbl_Data[[#This Row],[Account ]],tbl_Nominal[Account],0),"NOT FOUND")</f>
        <v>13</v>
      </c>
      <c r="Q267" s="49" t="str">
        <f>INDEX(tbl_Nominal[Sign],tbl_Data[[#This Row],[Account Match]])</f>
        <v>Negative</v>
      </c>
      <c r="R267" s="49" t="str">
        <f>INDEX(tbl_Nominal[L1 Group],tbl_Data[[#This Row],[Account Match]])</f>
        <v>Expenditure</v>
      </c>
      <c r="S267" s="49" t="str">
        <f>INDEX(tbl_Nominal[L2 Group],tbl_Data[[#This Row],[Account Match]])</f>
        <v>Cost of Sales</v>
      </c>
      <c r="T267" s="50">
        <f>IF(tbl_Data[[#This Row],[Sign]]="Positive", tbl_Data[[#This Row],[Group Value ]],tbl_Data[[#This Row],[Group Value ]] * -1)</f>
        <v>-391.67</v>
      </c>
    </row>
    <row r="268" spans="1:20">
      <c r="A268" s="15" t="s">
        <v>126</v>
      </c>
      <c r="B268" s="15" t="s">
        <v>176</v>
      </c>
      <c r="C268" s="15" t="s">
        <v>177</v>
      </c>
      <c r="D268" s="15" t="s">
        <v>26</v>
      </c>
      <c r="E268" s="15" t="s">
        <v>27</v>
      </c>
      <c r="F268" s="15" t="s">
        <v>44</v>
      </c>
      <c r="G268" s="15" t="s">
        <v>178</v>
      </c>
      <c r="H268" s="15" t="s">
        <v>132</v>
      </c>
      <c r="I268" s="15" t="s">
        <v>135</v>
      </c>
      <c r="J268" s="15" t="s">
        <v>111</v>
      </c>
      <c r="K268" s="15" t="s">
        <v>15</v>
      </c>
      <c r="L268" s="15" t="s">
        <v>25</v>
      </c>
      <c r="M268" s="15">
        <v>350</v>
      </c>
      <c r="N268" s="15" t="s">
        <v>25</v>
      </c>
      <c r="O268" s="15">
        <v>350</v>
      </c>
      <c r="P268" s="51">
        <f>IFERROR(MATCH(tbl_Data[[#This Row],[Account ]],tbl_Nominal[Account],0),"NOT FOUND")</f>
        <v>13</v>
      </c>
      <c r="Q268" s="49" t="str">
        <f>INDEX(tbl_Nominal[Sign],tbl_Data[[#This Row],[Account Match]])</f>
        <v>Negative</v>
      </c>
      <c r="R268" s="49" t="str">
        <f>INDEX(tbl_Nominal[L1 Group],tbl_Data[[#This Row],[Account Match]])</f>
        <v>Expenditure</v>
      </c>
      <c r="S268" s="49" t="str">
        <f>INDEX(tbl_Nominal[L2 Group],tbl_Data[[#This Row],[Account Match]])</f>
        <v>Cost of Sales</v>
      </c>
      <c r="T268" s="50">
        <f>IF(tbl_Data[[#This Row],[Sign]]="Positive", tbl_Data[[#This Row],[Group Value ]],tbl_Data[[#This Row],[Group Value ]] * -1)</f>
        <v>-350</v>
      </c>
    </row>
    <row r="269" spans="1:20">
      <c r="A269" s="15" t="s">
        <v>126</v>
      </c>
      <c r="B269" s="15" t="s">
        <v>176</v>
      </c>
      <c r="C269" s="15" t="s">
        <v>177</v>
      </c>
      <c r="D269" s="15" t="s">
        <v>26</v>
      </c>
      <c r="E269" s="15" t="s">
        <v>27</v>
      </c>
      <c r="F269" s="15" t="s">
        <v>44</v>
      </c>
      <c r="G269" s="15" t="s">
        <v>178</v>
      </c>
      <c r="H269" s="15" t="s">
        <v>132</v>
      </c>
      <c r="I269" s="15" t="s">
        <v>146</v>
      </c>
      <c r="J269" s="15" t="s">
        <v>111</v>
      </c>
      <c r="K269" s="15" t="s">
        <v>15</v>
      </c>
      <c r="L269" s="15" t="s">
        <v>25</v>
      </c>
      <c r="M269" s="15">
        <v>283.33</v>
      </c>
      <c r="N269" s="15" t="s">
        <v>25</v>
      </c>
      <c r="O269" s="15">
        <v>283.33</v>
      </c>
      <c r="P269" s="51">
        <f>IFERROR(MATCH(tbl_Data[[#This Row],[Account ]],tbl_Nominal[Account],0),"NOT FOUND")</f>
        <v>13</v>
      </c>
      <c r="Q269" s="49" t="str">
        <f>INDEX(tbl_Nominal[Sign],tbl_Data[[#This Row],[Account Match]])</f>
        <v>Negative</v>
      </c>
      <c r="R269" s="49" t="str">
        <f>INDEX(tbl_Nominal[L1 Group],tbl_Data[[#This Row],[Account Match]])</f>
        <v>Expenditure</v>
      </c>
      <c r="S269" s="49" t="str">
        <f>INDEX(tbl_Nominal[L2 Group],tbl_Data[[#This Row],[Account Match]])</f>
        <v>Cost of Sales</v>
      </c>
      <c r="T269" s="50">
        <f>IF(tbl_Data[[#This Row],[Sign]]="Positive", tbl_Data[[#This Row],[Group Value ]],tbl_Data[[#This Row],[Group Value ]] * -1)</f>
        <v>-283.33</v>
      </c>
    </row>
    <row r="270" spans="1:20">
      <c r="A270" s="15" t="s">
        <v>126</v>
      </c>
      <c r="B270" s="15" t="s">
        <v>176</v>
      </c>
      <c r="C270" s="15" t="s">
        <v>177</v>
      </c>
      <c r="D270" s="15" t="s">
        <v>26</v>
      </c>
      <c r="E270" s="15" t="s">
        <v>27</v>
      </c>
      <c r="F270" s="15" t="s">
        <v>44</v>
      </c>
      <c r="G270" s="15" t="s">
        <v>178</v>
      </c>
      <c r="H270" s="15" t="s">
        <v>42</v>
      </c>
      <c r="I270" s="15" t="s">
        <v>42</v>
      </c>
      <c r="J270" s="15" t="s">
        <v>111</v>
      </c>
      <c r="K270" s="15" t="s">
        <v>15</v>
      </c>
      <c r="L270" s="15" t="s">
        <v>25</v>
      </c>
      <c r="M270" s="15">
        <v>0</v>
      </c>
      <c r="N270" s="15" t="s">
        <v>25</v>
      </c>
      <c r="O270" s="15">
        <v>0</v>
      </c>
      <c r="P270" s="51">
        <f>IFERROR(MATCH(tbl_Data[[#This Row],[Account ]],tbl_Nominal[Account],0),"NOT FOUND")</f>
        <v>13</v>
      </c>
      <c r="Q270" s="49" t="str">
        <f>INDEX(tbl_Nominal[Sign],tbl_Data[[#This Row],[Account Match]])</f>
        <v>Negative</v>
      </c>
      <c r="R270" s="49" t="str">
        <f>INDEX(tbl_Nominal[L1 Group],tbl_Data[[#This Row],[Account Match]])</f>
        <v>Expenditure</v>
      </c>
      <c r="S270" s="49" t="str">
        <f>INDEX(tbl_Nominal[L2 Group],tbl_Data[[#This Row],[Account Match]])</f>
        <v>Cost of Sales</v>
      </c>
      <c r="T270" s="50">
        <f>IF(tbl_Data[[#This Row],[Sign]]="Positive", tbl_Data[[#This Row],[Group Value ]],tbl_Data[[#This Row],[Group Value ]] * -1)</f>
        <v>0</v>
      </c>
    </row>
    <row r="271" spans="1:20">
      <c r="A271" s="15" t="s">
        <v>126</v>
      </c>
      <c r="B271" s="15" t="s">
        <v>179</v>
      </c>
      <c r="C271" s="15" t="s">
        <v>180</v>
      </c>
      <c r="D271" s="15" t="s">
        <v>26</v>
      </c>
      <c r="E271" s="15" t="s">
        <v>27</v>
      </c>
      <c r="F271" s="15" t="s">
        <v>44</v>
      </c>
      <c r="G271" s="15" t="s">
        <v>181</v>
      </c>
      <c r="H271" s="15" t="s">
        <v>132</v>
      </c>
      <c r="I271" s="15" t="s">
        <v>133</v>
      </c>
      <c r="J271" s="15" t="s">
        <v>111</v>
      </c>
      <c r="K271" s="15" t="s">
        <v>15</v>
      </c>
      <c r="L271" s="15" t="s">
        <v>25</v>
      </c>
      <c r="M271" s="15">
        <v>0</v>
      </c>
      <c r="N271" s="15" t="s">
        <v>25</v>
      </c>
      <c r="O271" s="15">
        <v>0</v>
      </c>
      <c r="P271" s="51">
        <f>IFERROR(MATCH(tbl_Data[[#This Row],[Account ]],tbl_Nominal[Account],0),"NOT FOUND")</f>
        <v>14</v>
      </c>
      <c r="Q271" s="49" t="str">
        <f>INDEX(tbl_Nominal[Sign],tbl_Data[[#This Row],[Account Match]])</f>
        <v>Negative</v>
      </c>
      <c r="R271" s="49" t="str">
        <f>INDEX(tbl_Nominal[L1 Group],tbl_Data[[#This Row],[Account Match]])</f>
        <v>Expenditure</v>
      </c>
      <c r="S271" s="49" t="str">
        <f>INDEX(tbl_Nominal[L2 Group],tbl_Data[[#This Row],[Account Match]])</f>
        <v>Cost of Sales</v>
      </c>
      <c r="T271" s="50">
        <f>IF(tbl_Data[[#This Row],[Sign]]="Positive", tbl_Data[[#This Row],[Group Value ]],tbl_Data[[#This Row],[Group Value ]] * -1)</f>
        <v>0</v>
      </c>
    </row>
    <row r="272" spans="1:20">
      <c r="A272" s="15" t="s">
        <v>126</v>
      </c>
      <c r="B272" s="15" t="s">
        <v>179</v>
      </c>
      <c r="C272" s="15" t="s">
        <v>180</v>
      </c>
      <c r="D272" s="15" t="s">
        <v>26</v>
      </c>
      <c r="E272" s="15" t="s">
        <v>27</v>
      </c>
      <c r="F272" s="15" t="s">
        <v>44</v>
      </c>
      <c r="G272" s="15" t="s">
        <v>181</v>
      </c>
      <c r="H272" s="15" t="s">
        <v>132</v>
      </c>
      <c r="I272" s="15" t="s">
        <v>134</v>
      </c>
      <c r="J272" s="15" t="s">
        <v>111</v>
      </c>
      <c r="K272" s="15" t="s">
        <v>15</v>
      </c>
      <c r="L272" s="15" t="s">
        <v>25</v>
      </c>
      <c r="M272" s="15">
        <v>300</v>
      </c>
      <c r="N272" s="15" t="s">
        <v>25</v>
      </c>
      <c r="O272" s="15">
        <v>300</v>
      </c>
      <c r="P272" s="51">
        <f>IFERROR(MATCH(tbl_Data[[#This Row],[Account ]],tbl_Nominal[Account],0),"NOT FOUND")</f>
        <v>14</v>
      </c>
      <c r="Q272" s="49" t="str">
        <f>INDEX(tbl_Nominal[Sign],tbl_Data[[#This Row],[Account Match]])</f>
        <v>Negative</v>
      </c>
      <c r="R272" s="49" t="str">
        <f>INDEX(tbl_Nominal[L1 Group],tbl_Data[[#This Row],[Account Match]])</f>
        <v>Expenditure</v>
      </c>
      <c r="S272" s="49" t="str">
        <f>INDEX(tbl_Nominal[L2 Group],tbl_Data[[#This Row],[Account Match]])</f>
        <v>Cost of Sales</v>
      </c>
      <c r="T272" s="50">
        <f>IF(tbl_Data[[#This Row],[Sign]]="Positive", tbl_Data[[#This Row],[Group Value ]],tbl_Data[[#This Row],[Group Value ]] * -1)</f>
        <v>-300</v>
      </c>
    </row>
    <row r="273" spans="1:20">
      <c r="A273" s="15" t="s">
        <v>126</v>
      </c>
      <c r="B273" s="15" t="s">
        <v>179</v>
      </c>
      <c r="C273" s="15" t="s">
        <v>180</v>
      </c>
      <c r="D273" s="15" t="s">
        <v>26</v>
      </c>
      <c r="E273" s="15" t="s">
        <v>27</v>
      </c>
      <c r="F273" s="15" t="s">
        <v>44</v>
      </c>
      <c r="G273" s="15" t="s">
        <v>181</v>
      </c>
      <c r="H273" s="15" t="s">
        <v>132</v>
      </c>
      <c r="I273" s="15" t="s">
        <v>145</v>
      </c>
      <c r="J273" s="15" t="s">
        <v>111</v>
      </c>
      <c r="K273" s="15" t="s">
        <v>15</v>
      </c>
      <c r="L273" s="15" t="s">
        <v>25</v>
      </c>
      <c r="M273" s="15">
        <v>300</v>
      </c>
      <c r="N273" s="15" t="s">
        <v>25</v>
      </c>
      <c r="O273" s="15">
        <v>300</v>
      </c>
      <c r="P273" s="51">
        <f>IFERROR(MATCH(tbl_Data[[#This Row],[Account ]],tbl_Nominal[Account],0),"NOT FOUND")</f>
        <v>14</v>
      </c>
      <c r="Q273" s="49" t="str">
        <f>INDEX(tbl_Nominal[Sign],tbl_Data[[#This Row],[Account Match]])</f>
        <v>Negative</v>
      </c>
      <c r="R273" s="49" t="str">
        <f>INDEX(tbl_Nominal[L1 Group],tbl_Data[[#This Row],[Account Match]])</f>
        <v>Expenditure</v>
      </c>
      <c r="S273" s="49" t="str">
        <f>INDEX(tbl_Nominal[L2 Group],tbl_Data[[#This Row],[Account Match]])</f>
        <v>Cost of Sales</v>
      </c>
      <c r="T273" s="50">
        <f>IF(tbl_Data[[#This Row],[Sign]]="Positive", tbl_Data[[#This Row],[Group Value ]],tbl_Data[[#This Row],[Group Value ]] * -1)</f>
        <v>-300</v>
      </c>
    </row>
    <row r="274" spans="1:20">
      <c r="A274" s="15" t="s">
        <v>126</v>
      </c>
      <c r="B274" s="15" t="s">
        <v>179</v>
      </c>
      <c r="C274" s="15" t="s">
        <v>180</v>
      </c>
      <c r="D274" s="15" t="s">
        <v>26</v>
      </c>
      <c r="E274" s="15" t="s">
        <v>27</v>
      </c>
      <c r="F274" s="15" t="s">
        <v>44</v>
      </c>
      <c r="G274" s="15" t="s">
        <v>181</v>
      </c>
      <c r="H274" s="15" t="s">
        <v>132</v>
      </c>
      <c r="I274" s="15" t="s">
        <v>135</v>
      </c>
      <c r="J274" s="15" t="s">
        <v>111</v>
      </c>
      <c r="K274" s="15" t="s">
        <v>15</v>
      </c>
      <c r="L274" s="15" t="s">
        <v>25</v>
      </c>
      <c r="M274" s="15">
        <v>300</v>
      </c>
      <c r="N274" s="15" t="s">
        <v>25</v>
      </c>
      <c r="O274" s="15">
        <v>300</v>
      </c>
      <c r="P274" s="51">
        <f>IFERROR(MATCH(tbl_Data[[#This Row],[Account ]],tbl_Nominal[Account],0),"NOT FOUND")</f>
        <v>14</v>
      </c>
      <c r="Q274" s="49" t="str">
        <f>INDEX(tbl_Nominal[Sign],tbl_Data[[#This Row],[Account Match]])</f>
        <v>Negative</v>
      </c>
      <c r="R274" s="49" t="str">
        <f>INDEX(tbl_Nominal[L1 Group],tbl_Data[[#This Row],[Account Match]])</f>
        <v>Expenditure</v>
      </c>
      <c r="S274" s="49" t="str">
        <f>INDEX(tbl_Nominal[L2 Group],tbl_Data[[#This Row],[Account Match]])</f>
        <v>Cost of Sales</v>
      </c>
      <c r="T274" s="50">
        <f>IF(tbl_Data[[#This Row],[Sign]]="Positive", tbl_Data[[#This Row],[Group Value ]],tbl_Data[[#This Row],[Group Value ]] * -1)</f>
        <v>-300</v>
      </c>
    </row>
    <row r="275" spans="1:20">
      <c r="A275" s="15" t="s">
        <v>126</v>
      </c>
      <c r="B275" s="15" t="s">
        <v>179</v>
      </c>
      <c r="C275" s="15" t="s">
        <v>180</v>
      </c>
      <c r="D275" s="15" t="s">
        <v>26</v>
      </c>
      <c r="E275" s="15" t="s">
        <v>27</v>
      </c>
      <c r="F275" s="15" t="s">
        <v>44</v>
      </c>
      <c r="G275" s="15" t="s">
        <v>181</v>
      </c>
      <c r="H275" s="15" t="s">
        <v>132</v>
      </c>
      <c r="I275" s="15" t="s">
        <v>146</v>
      </c>
      <c r="J275" s="15" t="s">
        <v>111</v>
      </c>
      <c r="K275" s="15" t="s">
        <v>15</v>
      </c>
      <c r="L275" s="15" t="s">
        <v>25</v>
      </c>
      <c r="M275" s="15">
        <v>300</v>
      </c>
      <c r="N275" s="15" t="s">
        <v>25</v>
      </c>
      <c r="O275" s="15">
        <v>300</v>
      </c>
      <c r="P275" s="51">
        <f>IFERROR(MATCH(tbl_Data[[#This Row],[Account ]],tbl_Nominal[Account],0),"NOT FOUND")</f>
        <v>14</v>
      </c>
      <c r="Q275" s="49" t="str">
        <f>INDEX(tbl_Nominal[Sign],tbl_Data[[#This Row],[Account Match]])</f>
        <v>Negative</v>
      </c>
      <c r="R275" s="49" t="str">
        <f>INDEX(tbl_Nominal[L1 Group],tbl_Data[[#This Row],[Account Match]])</f>
        <v>Expenditure</v>
      </c>
      <c r="S275" s="49" t="str">
        <f>INDEX(tbl_Nominal[L2 Group],tbl_Data[[#This Row],[Account Match]])</f>
        <v>Cost of Sales</v>
      </c>
      <c r="T275" s="50">
        <f>IF(tbl_Data[[#This Row],[Sign]]="Positive", tbl_Data[[#This Row],[Group Value ]],tbl_Data[[#This Row],[Group Value ]] * -1)</f>
        <v>-300</v>
      </c>
    </row>
    <row r="276" spans="1:20">
      <c r="A276" s="15" t="s">
        <v>126</v>
      </c>
      <c r="B276" s="15" t="s">
        <v>179</v>
      </c>
      <c r="C276" s="15" t="s">
        <v>180</v>
      </c>
      <c r="D276" s="15" t="s">
        <v>26</v>
      </c>
      <c r="E276" s="15" t="s">
        <v>27</v>
      </c>
      <c r="F276" s="15" t="s">
        <v>44</v>
      </c>
      <c r="G276" s="15" t="s">
        <v>181</v>
      </c>
      <c r="H276" s="15" t="s">
        <v>42</v>
      </c>
      <c r="I276" s="15" t="s">
        <v>42</v>
      </c>
      <c r="J276" s="15" t="s">
        <v>111</v>
      </c>
      <c r="K276" s="15" t="s">
        <v>15</v>
      </c>
      <c r="L276" s="15" t="s">
        <v>25</v>
      </c>
      <c r="M276" s="15">
        <v>0</v>
      </c>
      <c r="N276" s="15" t="s">
        <v>25</v>
      </c>
      <c r="O276" s="15">
        <v>0</v>
      </c>
      <c r="P276" s="51">
        <f>IFERROR(MATCH(tbl_Data[[#This Row],[Account ]],tbl_Nominal[Account],0),"NOT FOUND")</f>
        <v>14</v>
      </c>
      <c r="Q276" s="49" t="str">
        <f>INDEX(tbl_Nominal[Sign],tbl_Data[[#This Row],[Account Match]])</f>
        <v>Negative</v>
      </c>
      <c r="R276" s="49" t="str">
        <f>INDEX(tbl_Nominal[L1 Group],tbl_Data[[#This Row],[Account Match]])</f>
        <v>Expenditure</v>
      </c>
      <c r="S276" s="49" t="str">
        <f>INDEX(tbl_Nominal[L2 Group],tbl_Data[[#This Row],[Account Match]])</f>
        <v>Cost of Sales</v>
      </c>
      <c r="T276" s="50">
        <f>IF(tbl_Data[[#This Row],[Sign]]="Positive", tbl_Data[[#This Row],[Group Value ]],tbl_Data[[#This Row],[Group Value ]] * -1)</f>
        <v>0</v>
      </c>
    </row>
    <row r="277" spans="1:20">
      <c r="A277" s="15" t="s">
        <v>126</v>
      </c>
      <c r="B277" s="15" t="s">
        <v>182</v>
      </c>
      <c r="C277" s="15" t="s">
        <v>183</v>
      </c>
      <c r="D277" s="15" t="s">
        <v>28</v>
      </c>
      <c r="E277" s="15" t="s">
        <v>27</v>
      </c>
      <c r="F277" s="15" t="s">
        <v>107</v>
      </c>
      <c r="G277" s="15" t="s">
        <v>184</v>
      </c>
      <c r="H277" s="15" t="s">
        <v>132</v>
      </c>
      <c r="I277" s="15" t="s">
        <v>133</v>
      </c>
      <c r="J277" s="15" t="s">
        <v>111</v>
      </c>
      <c r="K277" s="15" t="s">
        <v>15</v>
      </c>
      <c r="L277" s="15" t="s">
        <v>25</v>
      </c>
      <c r="M277" s="15">
        <v>0</v>
      </c>
      <c r="N277" s="15" t="s">
        <v>25</v>
      </c>
      <c r="O277" s="15">
        <v>0</v>
      </c>
      <c r="P277" s="51">
        <f>IFERROR(MATCH(tbl_Data[[#This Row],[Account ]],tbl_Nominal[Account],0),"NOT FOUND")</f>
        <v>20</v>
      </c>
      <c r="Q277" s="49" t="str">
        <f>INDEX(tbl_Nominal[Sign],tbl_Data[[#This Row],[Account Match]])</f>
        <v>Negative</v>
      </c>
      <c r="R277" s="49" t="str">
        <f>INDEX(tbl_Nominal[L1 Group],tbl_Data[[#This Row],[Account Match]])</f>
        <v>Expenditure</v>
      </c>
      <c r="S277" s="49" t="str">
        <f>INDEX(tbl_Nominal[L2 Group],tbl_Data[[#This Row],[Account Match]])</f>
        <v>Overheads</v>
      </c>
      <c r="T277" s="50">
        <f>IF(tbl_Data[[#This Row],[Sign]]="Positive", tbl_Data[[#This Row],[Group Value ]],tbl_Data[[#This Row],[Group Value ]] * -1)</f>
        <v>0</v>
      </c>
    </row>
    <row r="278" spans="1:20">
      <c r="A278" s="15" t="s">
        <v>126</v>
      </c>
      <c r="B278" s="15" t="s">
        <v>182</v>
      </c>
      <c r="C278" s="15" t="s">
        <v>183</v>
      </c>
      <c r="D278" s="15" t="s">
        <v>28</v>
      </c>
      <c r="E278" s="15" t="s">
        <v>27</v>
      </c>
      <c r="F278" s="15" t="s">
        <v>107</v>
      </c>
      <c r="G278" s="15" t="s">
        <v>184</v>
      </c>
      <c r="H278" s="15" t="s">
        <v>132</v>
      </c>
      <c r="I278" s="15" t="s">
        <v>134</v>
      </c>
      <c r="J278" s="15" t="s">
        <v>111</v>
      </c>
      <c r="K278" s="15" t="s">
        <v>15</v>
      </c>
      <c r="L278" s="15" t="s">
        <v>25</v>
      </c>
      <c r="M278" s="15">
        <v>0</v>
      </c>
      <c r="N278" s="15" t="s">
        <v>25</v>
      </c>
      <c r="O278" s="15">
        <v>0</v>
      </c>
      <c r="P278" s="51">
        <f>IFERROR(MATCH(tbl_Data[[#This Row],[Account ]],tbl_Nominal[Account],0),"NOT FOUND")</f>
        <v>20</v>
      </c>
      <c r="Q278" s="49" t="str">
        <f>INDEX(tbl_Nominal[Sign],tbl_Data[[#This Row],[Account Match]])</f>
        <v>Negative</v>
      </c>
      <c r="R278" s="49" t="str">
        <f>INDEX(tbl_Nominal[L1 Group],tbl_Data[[#This Row],[Account Match]])</f>
        <v>Expenditure</v>
      </c>
      <c r="S278" s="49" t="str">
        <f>INDEX(tbl_Nominal[L2 Group],tbl_Data[[#This Row],[Account Match]])</f>
        <v>Overheads</v>
      </c>
      <c r="T278" s="50">
        <f>IF(tbl_Data[[#This Row],[Sign]]="Positive", tbl_Data[[#This Row],[Group Value ]],tbl_Data[[#This Row],[Group Value ]] * -1)</f>
        <v>0</v>
      </c>
    </row>
    <row r="279" spans="1:20">
      <c r="A279" s="15" t="s">
        <v>126</v>
      </c>
      <c r="B279" s="15" t="s">
        <v>182</v>
      </c>
      <c r="C279" s="15" t="s">
        <v>183</v>
      </c>
      <c r="D279" s="15" t="s">
        <v>28</v>
      </c>
      <c r="E279" s="15" t="s">
        <v>27</v>
      </c>
      <c r="F279" s="15" t="s">
        <v>107</v>
      </c>
      <c r="G279" s="15" t="s">
        <v>184</v>
      </c>
      <c r="H279" s="15" t="s">
        <v>132</v>
      </c>
      <c r="I279" s="15" t="s">
        <v>145</v>
      </c>
      <c r="J279" s="15" t="s">
        <v>111</v>
      </c>
      <c r="K279" s="15" t="s">
        <v>15</v>
      </c>
      <c r="L279" s="15" t="s">
        <v>25</v>
      </c>
      <c r="M279" s="15">
        <v>0</v>
      </c>
      <c r="N279" s="15" t="s">
        <v>25</v>
      </c>
      <c r="O279" s="15">
        <v>0</v>
      </c>
      <c r="P279" s="51">
        <f>IFERROR(MATCH(tbl_Data[[#This Row],[Account ]],tbl_Nominal[Account],0),"NOT FOUND")</f>
        <v>20</v>
      </c>
      <c r="Q279" s="49" t="str">
        <f>INDEX(tbl_Nominal[Sign],tbl_Data[[#This Row],[Account Match]])</f>
        <v>Negative</v>
      </c>
      <c r="R279" s="49" t="str">
        <f>INDEX(tbl_Nominal[L1 Group],tbl_Data[[#This Row],[Account Match]])</f>
        <v>Expenditure</v>
      </c>
      <c r="S279" s="49" t="str">
        <f>INDEX(tbl_Nominal[L2 Group],tbl_Data[[#This Row],[Account Match]])</f>
        <v>Overheads</v>
      </c>
      <c r="T279" s="50">
        <f>IF(tbl_Data[[#This Row],[Sign]]="Positive", tbl_Data[[#This Row],[Group Value ]],tbl_Data[[#This Row],[Group Value ]] * -1)</f>
        <v>0</v>
      </c>
    </row>
    <row r="280" spans="1:20">
      <c r="A280" s="15" t="s">
        <v>126</v>
      </c>
      <c r="B280" s="15" t="s">
        <v>182</v>
      </c>
      <c r="C280" s="15" t="s">
        <v>183</v>
      </c>
      <c r="D280" s="15" t="s">
        <v>28</v>
      </c>
      <c r="E280" s="15" t="s">
        <v>27</v>
      </c>
      <c r="F280" s="15" t="s">
        <v>107</v>
      </c>
      <c r="G280" s="15" t="s">
        <v>184</v>
      </c>
      <c r="H280" s="15" t="s">
        <v>132</v>
      </c>
      <c r="I280" s="15" t="s">
        <v>135</v>
      </c>
      <c r="J280" s="15" t="s">
        <v>111</v>
      </c>
      <c r="K280" s="15" t="s">
        <v>15</v>
      </c>
      <c r="L280" s="15" t="s">
        <v>25</v>
      </c>
      <c r="M280" s="15">
        <v>0</v>
      </c>
      <c r="N280" s="15" t="s">
        <v>25</v>
      </c>
      <c r="O280" s="15">
        <v>0</v>
      </c>
      <c r="P280" s="51">
        <f>IFERROR(MATCH(tbl_Data[[#This Row],[Account ]],tbl_Nominal[Account],0),"NOT FOUND")</f>
        <v>20</v>
      </c>
      <c r="Q280" s="49" t="str">
        <f>INDEX(tbl_Nominal[Sign],tbl_Data[[#This Row],[Account Match]])</f>
        <v>Negative</v>
      </c>
      <c r="R280" s="49" t="str">
        <f>INDEX(tbl_Nominal[L1 Group],tbl_Data[[#This Row],[Account Match]])</f>
        <v>Expenditure</v>
      </c>
      <c r="S280" s="49" t="str">
        <f>INDEX(tbl_Nominal[L2 Group],tbl_Data[[#This Row],[Account Match]])</f>
        <v>Overheads</v>
      </c>
      <c r="T280" s="50">
        <f>IF(tbl_Data[[#This Row],[Sign]]="Positive", tbl_Data[[#This Row],[Group Value ]],tbl_Data[[#This Row],[Group Value ]] * -1)</f>
        <v>0</v>
      </c>
    </row>
    <row r="281" spans="1:20">
      <c r="A281" s="15" t="s">
        <v>126</v>
      </c>
      <c r="B281" s="15" t="s">
        <v>182</v>
      </c>
      <c r="C281" s="15" t="s">
        <v>183</v>
      </c>
      <c r="D281" s="15" t="s">
        <v>28</v>
      </c>
      <c r="E281" s="15" t="s">
        <v>27</v>
      </c>
      <c r="F281" s="15" t="s">
        <v>107</v>
      </c>
      <c r="G281" s="15" t="s">
        <v>184</v>
      </c>
      <c r="H281" s="15" t="s">
        <v>132</v>
      </c>
      <c r="I281" s="15" t="s">
        <v>146</v>
      </c>
      <c r="J281" s="15" t="s">
        <v>111</v>
      </c>
      <c r="K281" s="15" t="s">
        <v>15</v>
      </c>
      <c r="L281" s="15" t="s">
        <v>25</v>
      </c>
      <c r="M281" s="15">
        <v>0</v>
      </c>
      <c r="N281" s="15" t="s">
        <v>25</v>
      </c>
      <c r="O281" s="15">
        <v>0</v>
      </c>
      <c r="P281" s="51">
        <f>IFERROR(MATCH(tbl_Data[[#This Row],[Account ]],tbl_Nominal[Account],0),"NOT FOUND")</f>
        <v>20</v>
      </c>
      <c r="Q281" s="49" t="str">
        <f>INDEX(tbl_Nominal[Sign],tbl_Data[[#This Row],[Account Match]])</f>
        <v>Negative</v>
      </c>
      <c r="R281" s="49" t="str">
        <f>INDEX(tbl_Nominal[L1 Group],tbl_Data[[#This Row],[Account Match]])</f>
        <v>Expenditure</v>
      </c>
      <c r="S281" s="49" t="str">
        <f>INDEX(tbl_Nominal[L2 Group],tbl_Data[[#This Row],[Account Match]])</f>
        <v>Overheads</v>
      </c>
      <c r="T281" s="50">
        <f>IF(tbl_Data[[#This Row],[Sign]]="Positive", tbl_Data[[#This Row],[Group Value ]],tbl_Data[[#This Row],[Group Value ]] * -1)</f>
        <v>0</v>
      </c>
    </row>
    <row r="282" spans="1:20">
      <c r="A282" s="15" t="s">
        <v>126</v>
      </c>
      <c r="B282" s="15" t="s">
        <v>182</v>
      </c>
      <c r="C282" s="15" t="s">
        <v>183</v>
      </c>
      <c r="D282" s="15" t="s">
        <v>28</v>
      </c>
      <c r="E282" s="15" t="s">
        <v>27</v>
      </c>
      <c r="F282" s="15" t="s">
        <v>107</v>
      </c>
      <c r="G282" s="15" t="s">
        <v>184</v>
      </c>
      <c r="H282" s="15" t="s">
        <v>42</v>
      </c>
      <c r="I282" s="15" t="s">
        <v>42</v>
      </c>
      <c r="J282" s="15" t="s">
        <v>111</v>
      </c>
      <c r="K282" s="15" t="s">
        <v>15</v>
      </c>
      <c r="L282" s="15" t="s">
        <v>25</v>
      </c>
      <c r="M282" s="15">
        <v>166.67</v>
      </c>
      <c r="N282" s="15" t="s">
        <v>25</v>
      </c>
      <c r="O282" s="15">
        <v>166.67</v>
      </c>
      <c r="P282" s="51">
        <f>IFERROR(MATCH(tbl_Data[[#This Row],[Account ]],tbl_Nominal[Account],0),"NOT FOUND")</f>
        <v>20</v>
      </c>
      <c r="Q282" s="49" t="str">
        <f>INDEX(tbl_Nominal[Sign],tbl_Data[[#This Row],[Account Match]])</f>
        <v>Negative</v>
      </c>
      <c r="R282" s="49" t="str">
        <f>INDEX(tbl_Nominal[L1 Group],tbl_Data[[#This Row],[Account Match]])</f>
        <v>Expenditure</v>
      </c>
      <c r="S282" s="49" t="str">
        <f>INDEX(tbl_Nominal[L2 Group],tbl_Data[[#This Row],[Account Match]])</f>
        <v>Overheads</v>
      </c>
      <c r="T282" s="50">
        <f>IF(tbl_Data[[#This Row],[Sign]]="Positive", tbl_Data[[#This Row],[Group Value ]],tbl_Data[[#This Row],[Group Value ]] * -1)</f>
        <v>-166.67</v>
      </c>
    </row>
    <row r="283" spans="1:20">
      <c r="A283" s="15" t="s">
        <v>126</v>
      </c>
      <c r="B283" s="15" t="s">
        <v>185</v>
      </c>
      <c r="C283" s="15" t="s">
        <v>186</v>
      </c>
      <c r="D283" s="15" t="s">
        <v>28</v>
      </c>
      <c r="E283" s="15" t="s">
        <v>27</v>
      </c>
      <c r="F283" s="15" t="s">
        <v>44</v>
      </c>
      <c r="G283" s="15" t="s">
        <v>187</v>
      </c>
      <c r="H283" s="15" t="s">
        <v>132</v>
      </c>
      <c r="I283" s="15" t="s">
        <v>133</v>
      </c>
      <c r="J283" s="15" t="s">
        <v>111</v>
      </c>
      <c r="K283" s="15" t="s">
        <v>15</v>
      </c>
      <c r="L283" s="15" t="s">
        <v>25</v>
      </c>
      <c r="M283" s="15">
        <v>0</v>
      </c>
      <c r="N283" s="15" t="s">
        <v>25</v>
      </c>
      <c r="O283" s="15">
        <v>0</v>
      </c>
      <c r="P283" s="51">
        <f>IFERROR(MATCH(tbl_Data[[#This Row],[Account ]],tbl_Nominal[Account],0),"NOT FOUND")</f>
        <v>21</v>
      </c>
      <c r="Q283" s="49" t="str">
        <f>INDEX(tbl_Nominal[Sign],tbl_Data[[#This Row],[Account Match]])</f>
        <v>Negative</v>
      </c>
      <c r="R283" s="49" t="str">
        <f>INDEX(tbl_Nominal[L1 Group],tbl_Data[[#This Row],[Account Match]])</f>
        <v>Expenditure</v>
      </c>
      <c r="S283" s="49" t="str">
        <f>INDEX(tbl_Nominal[L2 Group],tbl_Data[[#This Row],[Account Match]])</f>
        <v>Overheads</v>
      </c>
      <c r="T283" s="50">
        <f>IF(tbl_Data[[#This Row],[Sign]]="Positive", tbl_Data[[#This Row],[Group Value ]],tbl_Data[[#This Row],[Group Value ]] * -1)</f>
        <v>0</v>
      </c>
    </row>
    <row r="284" spans="1:20">
      <c r="A284" s="15" t="s">
        <v>126</v>
      </c>
      <c r="B284" s="15" t="s">
        <v>185</v>
      </c>
      <c r="C284" s="15" t="s">
        <v>186</v>
      </c>
      <c r="D284" s="15" t="s">
        <v>28</v>
      </c>
      <c r="E284" s="15" t="s">
        <v>27</v>
      </c>
      <c r="F284" s="15" t="s">
        <v>44</v>
      </c>
      <c r="G284" s="15" t="s">
        <v>187</v>
      </c>
      <c r="H284" s="15" t="s">
        <v>132</v>
      </c>
      <c r="I284" s="15" t="s">
        <v>134</v>
      </c>
      <c r="J284" s="15" t="s">
        <v>111</v>
      </c>
      <c r="K284" s="15" t="s">
        <v>15</v>
      </c>
      <c r="L284" s="15" t="s">
        <v>25</v>
      </c>
      <c r="M284" s="15">
        <v>0</v>
      </c>
      <c r="N284" s="15" t="s">
        <v>25</v>
      </c>
      <c r="O284" s="15">
        <v>0</v>
      </c>
      <c r="P284" s="51">
        <f>IFERROR(MATCH(tbl_Data[[#This Row],[Account ]],tbl_Nominal[Account],0),"NOT FOUND")</f>
        <v>21</v>
      </c>
      <c r="Q284" s="49" t="str">
        <f>INDEX(tbl_Nominal[Sign],tbl_Data[[#This Row],[Account Match]])</f>
        <v>Negative</v>
      </c>
      <c r="R284" s="49" t="str">
        <f>INDEX(tbl_Nominal[L1 Group],tbl_Data[[#This Row],[Account Match]])</f>
        <v>Expenditure</v>
      </c>
      <c r="S284" s="49" t="str">
        <f>INDEX(tbl_Nominal[L2 Group],tbl_Data[[#This Row],[Account Match]])</f>
        <v>Overheads</v>
      </c>
      <c r="T284" s="50">
        <f>IF(tbl_Data[[#This Row],[Sign]]="Positive", tbl_Data[[#This Row],[Group Value ]],tbl_Data[[#This Row],[Group Value ]] * -1)</f>
        <v>0</v>
      </c>
    </row>
    <row r="285" spans="1:20">
      <c r="A285" s="15" t="s">
        <v>126</v>
      </c>
      <c r="B285" s="15" t="s">
        <v>185</v>
      </c>
      <c r="C285" s="15" t="s">
        <v>186</v>
      </c>
      <c r="D285" s="15" t="s">
        <v>28</v>
      </c>
      <c r="E285" s="15" t="s">
        <v>27</v>
      </c>
      <c r="F285" s="15" t="s">
        <v>44</v>
      </c>
      <c r="G285" s="15" t="s">
        <v>187</v>
      </c>
      <c r="H285" s="15" t="s">
        <v>132</v>
      </c>
      <c r="I285" s="15" t="s">
        <v>145</v>
      </c>
      <c r="J285" s="15" t="s">
        <v>111</v>
      </c>
      <c r="K285" s="15" t="s">
        <v>15</v>
      </c>
      <c r="L285" s="15" t="s">
        <v>25</v>
      </c>
      <c r="M285" s="15">
        <v>0</v>
      </c>
      <c r="N285" s="15" t="s">
        <v>25</v>
      </c>
      <c r="O285" s="15">
        <v>0</v>
      </c>
      <c r="P285" s="51">
        <f>IFERROR(MATCH(tbl_Data[[#This Row],[Account ]],tbl_Nominal[Account],0),"NOT FOUND")</f>
        <v>21</v>
      </c>
      <c r="Q285" s="49" t="str">
        <f>INDEX(tbl_Nominal[Sign],tbl_Data[[#This Row],[Account Match]])</f>
        <v>Negative</v>
      </c>
      <c r="R285" s="49" t="str">
        <f>INDEX(tbl_Nominal[L1 Group],tbl_Data[[#This Row],[Account Match]])</f>
        <v>Expenditure</v>
      </c>
      <c r="S285" s="49" t="str">
        <f>INDEX(tbl_Nominal[L2 Group],tbl_Data[[#This Row],[Account Match]])</f>
        <v>Overheads</v>
      </c>
      <c r="T285" s="50">
        <f>IF(tbl_Data[[#This Row],[Sign]]="Positive", tbl_Data[[#This Row],[Group Value ]],tbl_Data[[#This Row],[Group Value ]] * -1)</f>
        <v>0</v>
      </c>
    </row>
    <row r="286" spans="1:20">
      <c r="A286" s="15" t="s">
        <v>126</v>
      </c>
      <c r="B286" s="15" t="s">
        <v>185</v>
      </c>
      <c r="C286" s="15" t="s">
        <v>186</v>
      </c>
      <c r="D286" s="15" t="s">
        <v>28</v>
      </c>
      <c r="E286" s="15" t="s">
        <v>27</v>
      </c>
      <c r="F286" s="15" t="s">
        <v>44</v>
      </c>
      <c r="G286" s="15" t="s">
        <v>187</v>
      </c>
      <c r="H286" s="15" t="s">
        <v>132</v>
      </c>
      <c r="I286" s="15" t="s">
        <v>135</v>
      </c>
      <c r="J286" s="15" t="s">
        <v>111</v>
      </c>
      <c r="K286" s="15" t="s">
        <v>15</v>
      </c>
      <c r="L286" s="15" t="s">
        <v>25</v>
      </c>
      <c r="M286" s="15">
        <v>0</v>
      </c>
      <c r="N286" s="15" t="s">
        <v>25</v>
      </c>
      <c r="O286" s="15">
        <v>0</v>
      </c>
      <c r="P286" s="51">
        <f>IFERROR(MATCH(tbl_Data[[#This Row],[Account ]],tbl_Nominal[Account],0),"NOT FOUND")</f>
        <v>21</v>
      </c>
      <c r="Q286" s="49" t="str">
        <f>INDEX(tbl_Nominal[Sign],tbl_Data[[#This Row],[Account Match]])</f>
        <v>Negative</v>
      </c>
      <c r="R286" s="49" t="str">
        <f>INDEX(tbl_Nominal[L1 Group],tbl_Data[[#This Row],[Account Match]])</f>
        <v>Expenditure</v>
      </c>
      <c r="S286" s="49" t="str">
        <f>INDEX(tbl_Nominal[L2 Group],tbl_Data[[#This Row],[Account Match]])</f>
        <v>Overheads</v>
      </c>
      <c r="T286" s="50">
        <f>IF(tbl_Data[[#This Row],[Sign]]="Positive", tbl_Data[[#This Row],[Group Value ]],tbl_Data[[#This Row],[Group Value ]] * -1)</f>
        <v>0</v>
      </c>
    </row>
    <row r="287" spans="1:20">
      <c r="A287" s="15" t="s">
        <v>126</v>
      </c>
      <c r="B287" s="15" t="s">
        <v>185</v>
      </c>
      <c r="C287" s="15" t="s">
        <v>186</v>
      </c>
      <c r="D287" s="15" t="s">
        <v>28</v>
      </c>
      <c r="E287" s="15" t="s">
        <v>27</v>
      </c>
      <c r="F287" s="15" t="s">
        <v>44</v>
      </c>
      <c r="G287" s="15" t="s">
        <v>187</v>
      </c>
      <c r="H287" s="15" t="s">
        <v>132</v>
      </c>
      <c r="I287" s="15" t="s">
        <v>146</v>
      </c>
      <c r="J287" s="15" t="s">
        <v>111</v>
      </c>
      <c r="K287" s="15" t="s">
        <v>15</v>
      </c>
      <c r="L287" s="15" t="s">
        <v>25</v>
      </c>
      <c r="M287" s="15">
        <v>0</v>
      </c>
      <c r="N287" s="15" t="s">
        <v>25</v>
      </c>
      <c r="O287" s="15">
        <v>0</v>
      </c>
      <c r="P287" s="51">
        <f>IFERROR(MATCH(tbl_Data[[#This Row],[Account ]],tbl_Nominal[Account],0),"NOT FOUND")</f>
        <v>21</v>
      </c>
      <c r="Q287" s="49" t="str">
        <f>INDEX(tbl_Nominal[Sign],tbl_Data[[#This Row],[Account Match]])</f>
        <v>Negative</v>
      </c>
      <c r="R287" s="49" t="str">
        <f>INDEX(tbl_Nominal[L1 Group],tbl_Data[[#This Row],[Account Match]])</f>
        <v>Expenditure</v>
      </c>
      <c r="S287" s="49" t="str">
        <f>INDEX(tbl_Nominal[L2 Group],tbl_Data[[#This Row],[Account Match]])</f>
        <v>Overheads</v>
      </c>
      <c r="T287" s="50">
        <f>IF(tbl_Data[[#This Row],[Sign]]="Positive", tbl_Data[[#This Row],[Group Value ]],tbl_Data[[#This Row],[Group Value ]] * -1)</f>
        <v>0</v>
      </c>
    </row>
    <row r="288" spans="1:20">
      <c r="A288" s="15" t="s">
        <v>126</v>
      </c>
      <c r="B288" s="15" t="s">
        <v>185</v>
      </c>
      <c r="C288" s="15" t="s">
        <v>186</v>
      </c>
      <c r="D288" s="15" t="s">
        <v>28</v>
      </c>
      <c r="E288" s="15" t="s">
        <v>27</v>
      </c>
      <c r="F288" s="15" t="s">
        <v>44</v>
      </c>
      <c r="G288" s="15" t="s">
        <v>187</v>
      </c>
      <c r="H288" s="15" t="s">
        <v>42</v>
      </c>
      <c r="I288" s="15" t="s">
        <v>42</v>
      </c>
      <c r="J288" s="15" t="s">
        <v>111</v>
      </c>
      <c r="K288" s="15" t="s">
        <v>15</v>
      </c>
      <c r="L288" s="15" t="s">
        <v>25</v>
      </c>
      <c r="M288" s="15">
        <v>125</v>
      </c>
      <c r="N288" s="15" t="s">
        <v>25</v>
      </c>
      <c r="O288" s="15">
        <v>125</v>
      </c>
      <c r="P288" s="51">
        <f>IFERROR(MATCH(tbl_Data[[#This Row],[Account ]],tbl_Nominal[Account],0),"NOT FOUND")</f>
        <v>21</v>
      </c>
      <c r="Q288" s="49" t="str">
        <f>INDEX(tbl_Nominal[Sign],tbl_Data[[#This Row],[Account Match]])</f>
        <v>Negative</v>
      </c>
      <c r="R288" s="49" t="str">
        <f>INDEX(tbl_Nominal[L1 Group],tbl_Data[[#This Row],[Account Match]])</f>
        <v>Expenditure</v>
      </c>
      <c r="S288" s="49" t="str">
        <f>INDEX(tbl_Nominal[L2 Group],tbl_Data[[#This Row],[Account Match]])</f>
        <v>Overheads</v>
      </c>
      <c r="T288" s="50">
        <f>IF(tbl_Data[[#This Row],[Sign]]="Positive", tbl_Data[[#This Row],[Group Value ]],tbl_Data[[#This Row],[Group Value ]] * -1)</f>
        <v>-125</v>
      </c>
    </row>
    <row r="289" spans="1:20">
      <c r="A289" s="15" t="s">
        <v>126</v>
      </c>
      <c r="B289" s="15" t="s">
        <v>188</v>
      </c>
      <c r="C289" s="15" t="s">
        <v>189</v>
      </c>
      <c r="D289" s="15" t="s">
        <v>28</v>
      </c>
      <c r="E289" s="15" t="s">
        <v>190</v>
      </c>
      <c r="F289" s="15" t="s">
        <v>191</v>
      </c>
      <c r="G289" s="15" t="s">
        <v>192</v>
      </c>
      <c r="H289" s="15" t="s">
        <v>132</v>
      </c>
      <c r="I289" s="15" t="s">
        <v>133</v>
      </c>
      <c r="J289" s="15" t="s">
        <v>111</v>
      </c>
      <c r="K289" s="15" t="s">
        <v>15</v>
      </c>
      <c r="L289" s="15" t="s">
        <v>25</v>
      </c>
      <c r="M289" s="15">
        <v>0</v>
      </c>
      <c r="N289" s="15" t="s">
        <v>25</v>
      </c>
      <c r="O289" s="15">
        <v>0</v>
      </c>
      <c r="P289" s="51">
        <f>IFERROR(MATCH(tbl_Data[[#This Row],[Account ]],tbl_Nominal[Account],0),"NOT FOUND")</f>
        <v>22</v>
      </c>
      <c r="Q289" s="49" t="str">
        <f>INDEX(tbl_Nominal[Sign],tbl_Data[[#This Row],[Account Match]])</f>
        <v>Negative</v>
      </c>
      <c r="R289" s="49" t="str">
        <f>INDEX(tbl_Nominal[L1 Group],tbl_Data[[#This Row],[Account Match]])</f>
        <v>Expenditure</v>
      </c>
      <c r="S289" s="49" t="str">
        <f>INDEX(tbl_Nominal[L2 Group],tbl_Data[[#This Row],[Account Match]])</f>
        <v>Overheads</v>
      </c>
      <c r="T289" s="50">
        <f>IF(tbl_Data[[#This Row],[Sign]]="Positive", tbl_Data[[#This Row],[Group Value ]],tbl_Data[[#This Row],[Group Value ]] * -1)</f>
        <v>0</v>
      </c>
    </row>
    <row r="290" spans="1:20">
      <c r="A290" s="15" t="s">
        <v>126</v>
      </c>
      <c r="B290" s="15" t="s">
        <v>188</v>
      </c>
      <c r="C290" s="15" t="s">
        <v>189</v>
      </c>
      <c r="D290" s="15" t="s">
        <v>28</v>
      </c>
      <c r="E290" s="15" t="s">
        <v>190</v>
      </c>
      <c r="F290" s="15" t="s">
        <v>191</v>
      </c>
      <c r="G290" s="15" t="s">
        <v>192</v>
      </c>
      <c r="H290" s="15" t="s">
        <v>132</v>
      </c>
      <c r="I290" s="15" t="s">
        <v>134</v>
      </c>
      <c r="J290" s="15" t="s">
        <v>111</v>
      </c>
      <c r="K290" s="15" t="s">
        <v>15</v>
      </c>
      <c r="L290" s="15" t="s">
        <v>25</v>
      </c>
      <c r="M290" s="15">
        <v>0</v>
      </c>
      <c r="N290" s="15" t="s">
        <v>25</v>
      </c>
      <c r="O290" s="15">
        <v>0</v>
      </c>
      <c r="P290" s="51">
        <f>IFERROR(MATCH(tbl_Data[[#This Row],[Account ]],tbl_Nominal[Account],0),"NOT FOUND")</f>
        <v>22</v>
      </c>
      <c r="Q290" s="49" t="str">
        <f>INDEX(tbl_Nominal[Sign],tbl_Data[[#This Row],[Account Match]])</f>
        <v>Negative</v>
      </c>
      <c r="R290" s="49" t="str">
        <f>INDEX(tbl_Nominal[L1 Group],tbl_Data[[#This Row],[Account Match]])</f>
        <v>Expenditure</v>
      </c>
      <c r="S290" s="49" t="str">
        <f>INDEX(tbl_Nominal[L2 Group],tbl_Data[[#This Row],[Account Match]])</f>
        <v>Overheads</v>
      </c>
      <c r="T290" s="50">
        <f>IF(tbl_Data[[#This Row],[Sign]]="Positive", tbl_Data[[#This Row],[Group Value ]],tbl_Data[[#This Row],[Group Value ]] * -1)</f>
        <v>0</v>
      </c>
    </row>
    <row r="291" spans="1:20">
      <c r="A291" s="15" t="s">
        <v>126</v>
      </c>
      <c r="B291" s="15" t="s">
        <v>188</v>
      </c>
      <c r="C291" s="15" t="s">
        <v>189</v>
      </c>
      <c r="D291" s="15" t="s">
        <v>28</v>
      </c>
      <c r="E291" s="15" t="s">
        <v>190</v>
      </c>
      <c r="F291" s="15" t="s">
        <v>191</v>
      </c>
      <c r="G291" s="15" t="s">
        <v>192</v>
      </c>
      <c r="H291" s="15" t="s">
        <v>132</v>
      </c>
      <c r="I291" s="15" t="s">
        <v>145</v>
      </c>
      <c r="J291" s="15" t="s">
        <v>111</v>
      </c>
      <c r="K291" s="15" t="s">
        <v>15</v>
      </c>
      <c r="L291" s="15" t="s">
        <v>25</v>
      </c>
      <c r="M291" s="15">
        <v>0</v>
      </c>
      <c r="N291" s="15" t="s">
        <v>25</v>
      </c>
      <c r="O291" s="15">
        <v>0</v>
      </c>
      <c r="P291" s="51">
        <f>IFERROR(MATCH(tbl_Data[[#This Row],[Account ]],tbl_Nominal[Account],0),"NOT FOUND")</f>
        <v>22</v>
      </c>
      <c r="Q291" s="49" t="str">
        <f>INDEX(tbl_Nominal[Sign],tbl_Data[[#This Row],[Account Match]])</f>
        <v>Negative</v>
      </c>
      <c r="R291" s="49" t="str">
        <f>INDEX(tbl_Nominal[L1 Group],tbl_Data[[#This Row],[Account Match]])</f>
        <v>Expenditure</v>
      </c>
      <c r="S291" s="49" t="str">
        <f>INDEX(tbl_Nominal[L2 Group],tbl_Data[[#This Row],[Account Match]])</f>
        <v>Overheads</v>
      </c>
      <c r="T291" s="50">
        <f>IF(tbl_Data[[#This Row],[Sign]]="Positive", tbl_Data[[#This Row],[Group Value ]],tbl_Data[[#This Row],[Group Value ]] * -1)</f>
        <v>0</v>
      </c>
    </row>
    <row r="292" spans="1:20">
      <c r="A292" s="15" t="s">
        <v>126</v>
      </c>
      <c r="B292" s="15" t="s">
        <v>188</v>
      </c>
      <c r="C292" s="15" t="s">
        <v>189</v>
      </c>
      <c r="D292" s="15" t="s">
        <v>28</v>
      </c>
      <c r="E292" s="15" t="s">
        <v>190</v>
      </c>
      <c r="F292" s="15" t="s">
        <v>191</v>
      </c>
      <c r="G292" s="15" t="s">
        <v>192</v>
      </c>
      <c r="H292" s="15" t="s">
        <v>132</v>
      </c>
      <c r="I292" s="15" t="s">
        <v>135</v>
      </c>
      <c r="J292" s="15" t="s">
        <v>111</v>
      </c>
      <c r="K292" s="15" t="s">
        <v>15</v>
      </c>
      <c r="L292" s="15" t="s">
        <v>25</v>
      </c>
      <c r="M292" s="15">
        <v>0</v>
      </c>
      <c r="N292" s="15" t="s">
        <v>25</v>
      </c>
      <c r="O292" s="15">
        <v>0</v>
      </c>
      <c r="P292" s="51">
        <f>IFERROR(MATCH(tbl_Data[[#This Row],[Account ]],tbl_Nominal[Account],0),"NOT FOUND")</f>
        <v>22</v>
      </c>
      <c r="Q292" s="49" t="str">
        <f>INDEX(tbl_Nominal[Sign],tbl_Data[[#This Row],[Account Match]])</f>
        <v>Negative</v>
      </c>
      <c r="R292" s="49" t="str">
        <f>INDEX(tbl_Nominal[L1 Group],tbl_Data[[#This Row],[Account Match]])</f>
        <v>Expenditure</v>
      </c>
      <c r="S292" s="49" t="str">
        <f>INDEX(tbl_Nominal[L2 Group],tbl_Data[[#This Row],[Account Match]])</f>
        <v>Overheads</v>
      </c>
      <c r="T292" s="50">
        <f>IF(tbl_Data[[#This Row],[Sign]]="Positive", tbl_Data[[#This Row],[Group Value ]],tbl_Data[[#This Row],[Group Value ]] * -1)</f>
        <v>0</v>
      </c>
    </row>
    <row r="293" spans="1:20">
      <c r="A293" s="15" t="s">
        <v>126</v>
      </c>
      <c r="B293" s="15" t="s">
        <v>188</v>
      </c>
      <c r="C293" s="15" t="s">
        <v>189</v>
      </c>
      <c r="D293" s="15" t="s">
        <v>28</v>
      </c>
      <c r="E293" s="15" t="s">
        <v>190</v>
      </c>
      <c r="F293" s="15" t="s">
        <v>191</v>
      </c>
      <c r="G293" s="15" t="s">
        <v>192</v>
      </c>
      <c r="H293" s="15" t="s">
        <v>132</v>
      </c>
      <c r="I293" s="15" t="s">
        <v>146</v>
      </c>
      <c r="J293" s="15" t="s">
        <v>111</v>
      </c>
      <c r="K293" s="15" t="s">
        <v>15</v>
      </c>
      <c r="L293" s="15" t="s">
        <v>25</v>
      </c>
      <c r="M293" s="15">
        <v>0</v>
      </c>
      <c r="N293" s="15" t="s">
        <v>25</v>
      </c>
      <c r="O293" s="15">
        <v>0</v>
      </c>
      <c r="P293" s="51">
        <f>IFERROR(MATCH(tbl_Data[[#This Row],[Account ]],tbl_Nominal[Account],0),"NOT FOUND")</f>
        <v>22</v>
      </c>
      <c r="Q293" s="49" t="str">
        <f>INDEX(tbl_Nominal[Sign],tbl_Data[[#This Row],[Account Match]])</f>
        <v>Negative</v>
      </c>
      <c r="R293" s="49" t="str">
        <f>INDEX(tbl_Nominal[L1 Group],tbl_Data[[#This Row],[Account Match]])</f>
        <v>Expenditure</v>
      </c>
      <c r="S293" s="49" t="str">
        <f>INDEX(tbl_Nominal[L2 Group],tbl_Data[[#This Row],[Account Match]])</f>
        <v>Overheads</v>
      </c>
      <c r="T293" s="50">
        <f>IF(tbl_Data[[#This Row],[Sign]]="Positive", tbl_Data[[#This Row],[Group Value ]],tbl_Data[[#This Row],[Group Value ]] * -1)</f>
        <v>0</v>
      </c>
    </row>
    <row r="294" spans="1:20">
      <c r="A294" s="15" t="s">
        <v>126</v>
      </c>
      <c r="B294" s="15" t="s">
        <v>188</v>
      </c>
      <c r="C294" s="15" t="s">
        <v>189</v>
      </c>
      <c r="D294" s="15" t="s">
        <v>28</v>
      </c>
      <c r="E294" s="15" t="s">
        <v>190</v>
      </c>
      <c r="F294" s="15" t="s">
        <v>191</v>
      </c>
      <c r="G294" s="15" t="s">
        <v>192</v>
      </c>
      <c r="H294" s="15" t="s">
        <v>42</v>
      </c>
      <c r="I294" s="15" t="s">
        <v>42</v>
      </c>
      <c r="J294" s="15" t="s">
        <v>111</v>
      </c>
      <c r="K294" s="15" t="s">
        <v>15</v>
      </c>
      <c r="L294" s="15" t="s">
        <v>25</v>
      </c>
      <c r="M294" s="15">
        <v>15</v>
      </c>
      <c r="N294" s="15" t="s">
        <v>25</v>
      </c>
      <c r="O294" s="15">
        <v>15</v>
      </c>
      <c r="P294" s="51">
        <f>IFERROR(MATCH(tbl_Data[[#This Row],[Account ]],tbl_Nominal[Account],0),"NOT FOUND")</f>
        <v>22</v>
      </c>
      <c r="Q294" s="49" t="str">
        <f>INDEX(tbl_Nominal[Sign],tbl_Data[[#This Row],[Account Match]])</f>
        <v>Negative</v>
      </c>
      <c r="R294" s="49" t="str">
        <f>INDEX(tbl_Nominal[L1 Group],tbl_Data[[#This Row],[Account Match]])</f>
        <v>Expenditure</v>
      </c>
      <c r="S294" s="49" t="str">
        <f>INDEX(tbl_Nominal[L2 Group],tbl_Data[[#This Row],[Account Match]])</f>
        <v>Overheads</v>
      </c>
      <c r="T294" s="50">
        <f>IF(tbl_Data[[#This Row],[Sign]]="Positive", tbl_Data[[#This Row],[Group Value ]],tbl_Data[[#This Row],[Group Value ]] * -1)</f>
        <v>-15</v>
      </c>
    </row>
    <row r="295" spans="1:20">
      <c r="A295" s="15" t="s">
        <v>126</v>
      </c>
      <c r="B295" s="15" t="s">
        <v>193</v>
      </c>
      <c r="C295" s="15" t="s">
        <v>109</v>
      </c>
      <c r="D295" s="15" t="s">
        <v>28</v>
      </c>
      <c r="E295" s="15" t="s">
        <v>27</v>
      </c>
      <c r="F295" s="15" t="s">
        <v>44</v>
      </c>
      <c r="G295" s="15" t="s">
        <v>194</v>
      </c>
      <c r="H295" s="15" t="s">
        <v>132</v>
      </c>
      <c r="I295" s="15" t="s">
        <v>133</v>
      </c>
      <c r="J295" s="15" t="s">
        <v>111</v>
      </c>
      <c r="K295" s="15" t="s">
        <v>15</v>
      </c>
      <c r="L295" s="15" t="s">
        <v>25</v>
      </c>
      <c r="M295" s="15">
        <v>0</v>
      </c>
      <c r="N295" s="15" t="s">
        <v>25</v>
      </c>
      <c r="O295" s="15">
        <v>0</v>
      </c>
      <c r="P295" s="51">
        <f>IFERROR(MATCH(tbl_Data[[#This Row],[Account ]],tbl_Nominal[Account],0),"NOT FOUND")</f>
        <v>23</v>
      </c>
      <c r="Q295" s="49" t="str">
        <f>INDEX(tbl_Nominal[Sign],tbl_Data[[#This Row],[Account Match]])</f>
        <v>Negative</v>
      </c>
      <c r="R295" s="49" t="str">
        <f>INDEX(tbl_Nominal[L1 Group],tbl_Data[[#This Row],[Account Match]])</f>
        <v>Expenditure</v>
      </c>
      <c r="S295" s="49" t="str">
        <f>INDEX(tbl_Nominal[L2 Group],tbl_Data[[#This Row],[Account Match]])</f>
        <v>Overheads</v>
      </c>
      <c r="T295" s="50">
        <f>IF(tbl_Data[[#This Row],[Sign]]="Positive", tbl_Data[[#This Row],[Group Value ]],tbl_Data[[#This Row],[Group Value ]] * -1)</f>
        <v>0</v>
      </c>
    </row>
    <row r="296" spans="1:20">
      <c r="A296" s="15" t="s">
        <v>126</v>
      </c>
      <c r="B296" s="15" t="s">
        <v>193</v>
      </c>
      <c r="C296" s="15" t="s">
        <v>109</v>
      </c>
      <c r="D296" s="15" t="s">
        <v>28</v>
      </c>
      <c r="E296" s="15" t="s">
        <v>27</v>
      </c>
      <c r="F296" s="15" t="s">
        <v>44</v>
      </c>
      <c r="G296" s="15" t="s">
        <v>194</v>
      </c>
      <c r="H296" s="15" t="s">
        <v>132</v>
      </c>
      <c r="I296" s="15" t="s">
        <v>134</v>
      </c>
      <c r="J296" s="15" t="s">
        <v>111</v>
      </c>
      <c r="K296" s="15" t="s">
        <v>15</v>
      </c>
      <c r="L296" s="15" t="s">
        <v>25</v>
      </c>
      <c r="M296" s="15">
        <v>0</v>
      </c>
      <c r="N296" s="15" t="s">
        <v>25</v>
      </c>
      <c r="O296" s="15">
        <v>0</v>
      </c>
      <c r="P296" s="51">
        <f>IFERROR(MATCH(tbl_Data[[#This Row],[Account ]],tbl_Nominal[Account],0),"NOT FOUND")</f>
        <v>23</v>
      </c>
      <c r="Q296" s="49" t="str">
        <f>INDEX(tbl_Nominal[Sign],tbl_Data[[#This Row],[Account Match]])</f>
        <v>Negative</v>
      </c>
      <c r="R296" s="49" t="str">
        <f>INDEX(tbl_Nominal[L1 Group],tbl_Data[[#This Row],[Account Match]])</f>
        <v>Expenditure</v>
      </c>
      <c r="S296" s="49" t="str">
        <f>INDEX(tbl_Nominal[L2 Group],tbl_Data[[#This Row],[Account Match]])</f>
        <v>Overheads</v>
      </c>
      <c r="T296" s="50">
        <f>IF(tbl_Data[[#This Row],[Sign]]="Positive", tbl_Data[[#This Row],[Group Value ]],tbl_Data[[#This Row],[Group Value ]] * -1)</f>
        <v>0</v>
      </c>
    </row>
    <row r="297" spans="1:20">
      <c r="A297" s="15" t="s">
        <v>126</v>
      </c>
      <c r="B297" s="15" t="s">
        <v>193</v>
      </c>
      <c r="C297" s="15" t="s">
        <v>109</v>
      </c>
      <c r="D297" s="15" t="s">
        <v>28</v>
      </c>
      <c r="E297" s="15" t="s">
        <v>27</v>
      </c>
      <c r="F297" s="15" t="s">
        <v>44</v>
      </c>
      <c r="G297" s="15" t="s">
        <v>194</v>
      </c>
      <c r="H297" s="15" t="s">
        <v>132</v>
      </c>
      <c r="I297" s="15" t="s">
        <v>145</v>
      </c>
      <c r="J297" s="15" t="s">
        <v>111</v>
      </c>
      <c r="K297" s="15" t="s">
        <v>15</v>
      </c>
      <c r="L297" s="15" t="s">
        <v>25</v>
      </c>
      <c r="M297" s="15">
        <v>0</v>
      </c>
      <c r="N297" s="15" t="s">
        <v>25</v>
      </c>
      <c r="O297" s="15">
        <v>0</v>
      </c>
      <c r="P297" s="51">
        <f>IFERROR(MATCH(tbl_Data[[#This Row],[Account ]],tbl_Nominal[Account],0),"NOT FOUND")</f>
        <v>23</v>
      </c>
      <c r="Q297" s="49" t="str">
        <f>INDEX(tbl_Nominal[Sign],tbl_Data[[#This Row],[Account Match]])</f>
        <v>Negative</v>
      </c>
      <c r="R297" s="49" t="str">
        <f>INDEX(tbl_Nominal[L1 Group],tbl_Data[[#This Row],[Account Match]])</f>
        <v>Expenditure</v>
      </c>
      <c r="S297" s="49" t="str">
        <f>INDEX(tbl_Nominal[L2 Group],tbl_Data[[#This Row],[Account Match]])</f>
        <v>Overheads</v>
      </c>
      <c r="T297" s="50">
        <f>IF(tbl_Data[[#This Row],[Sign]]="Positive", tbl_Data[[#This Row],[Group Value ]],tbl_Data[[#This Row],[Group Value ]] * -1)</f>
        <v>0</v>
      </c>
    </row>
    <row r="298" spans="1:20">
      <c r="A298" s="15" t="s">
        <v>126</v>
      </c>
      <c r="B298" s="15" t="s">
        <v>193</v>
      </c>
      <c r="C298" s="15" t="s">
        <v>109</v>
      </c>
      <c r="D298" s="15" t="s">
        <v>28</v>
      </c>
      <c r="E298" s="15" t="s">
        <v>27</v>
      </c>
      <c r="F298" s="15" t="s">
        <v>44</v>
      </c>
      <c r="G298" s="15" t="s">
        <v>194</v>
      </c>
      <c r="H298" s="15" t="s">
        <v>132</v>
      </c>
      <c r="I298" s="15" t="s">
        <v>135</v>
      </c>
      <c r="J298" s="15" t="s">
        <v>111</v>
      </c>
      <c r="K298" s="15" t="s">
        <v>15</v>
      </c>
      <c r="L298" s="15" t="s">
        <v>25</v>
      </c>
      <c r="M298" s="15">
        <v>0</v>
      </c>
      <c r="N298" s="15" t="s">
        <v>25</v>
      </c>
      <c r="O298" s="15">
        <v>0</v>
      </c>
      <c r="P298" s="51">
        <f>IFERROR(MATCH(tbl_Data[[#This Row],[Account ]],tbl_Nominal[Account],0),"NOT FOUND")</f>
        <v>23</v>
      </c>
      <c r="Q298" s="49" t="str">
        <f>INDEX(tbl_Nominal[Sign],tbl_Data[[#This Row],[Account Match]])</f>
        <v>Negative</v>
      </c>
      <c r="R298" s="49" t="str">
        <f>INDEX(tbl_Nominal[L1 Group],tbl_Data[[#This Row],[Account Match]])</f>
        <v>Expenditure</v>
      </c>
      <c r="S298" s="49" t="str">
        <f>INDEX(tbl_Nominal[L2 Group],tbl_Data[[#This Row],[Account Match]])</f>
        <v>Overheads</v>
      </c>
      <c r="T298" s="50">
        <f>IF(tbl_Data[[#This Row],[Sign]]="Positive", tbl_Data[[#This Row],[Group Value ]],tbl_Data[[#This Row],[Group Value ]] * -1)</f>
        <v>0</v>
      </c>
    </row>
    <row r="299" spans="1:20">
      <c r="A299" s="15" t="s">
        <v>126</v>
      </c>
      <c r="B299" s="15" t="s">
        <v>193</v>
      </c>
      <c r="C299" s="15" t="s">
        <v>109</v>
      </c>
      <c r="D299" s="15" t="s">
        <v>28</v>
      </c>
      <c r="E299" s="15" t="s">
        <v>27</v>
      </c>
      <c r="F299" s="15" t="s">
        <v>44</v>
      </c>
      <c r="G299" s="15" t="s">
        <v>194</v>
      </c>
      <c r="H299" s="15" t="s">
        <v>132</v>
      </c>
      <c r="I299" s="15" t="s">
        <v>146</v>
      </c>
      <c r="J299" s="15" t="s">
        <v>111</v>
      </c>
      <c r="K299" s="15" t="s">
        <v>15</v>
      </c>
      <c r="L299" s="15" t="s">
        <v>25</v>
      </c>
      <c r="M299" s="15">
        <v>0</v>
      </c>
      <c r="N299" s="15" t="s">
        <v>25</v>
      </c>
      <c r="O299" s="15">
        <v>0</v>
      </c>
      <c r="P299" s="51">
        <f>IFERROR(MATCH(tbl_Data[[#This Row],[Account ]],tbl_Nominal[Account],0),"NOT FOUND")</f>
        <v>23</v>
      </c>
      <c r="Q299" s="49" t="str">
        <f>INDEX(tbl_Nominal[Sign],tbl_Data[[#This Row],[Account Match]])</f>
        <v>Negative</v>
      </c>
      <c r="R299" s="49" t="str">
        <f>INDEX(tbl_Nominal[L1 Group],tbl_Data[[#This Row],[Account Match]])</f>
        <v>Expenditure</v>
      </c>
      <c r="S299" s="49" t="str">
        <f>INDEX(tbl_Nominal[L2 Group],tbl_Data[[#This Row],[Account Match]])</f>
        <v>Overheads</v>
      </c>
      <c r="T299" s="50">
        <f>IF(tbl_Data[[#This Row],[Sign]]="Positive", tbl_Data[[#This Row],[Group Value ]],tbl_Data[[#This Row],[Group Value ]] * -1)</f>
        <v>0</v>
      </c>
    </row>
    <row r="300" spans="1:20">
      <c r="A300" s="15" t="s">
        <v>126</v>
      </c>
      <c r="B300" s="15" t="s">
        <v>193</v>
      </c>
      <c r="C300" s="15" t="s">
        <v>109</v>
      </c>
      <c r="D300" s="15" t="s">
        <v>28</v>
      </c>
      <c r="E300" s="15" t="s">
        <v>27</v>
      </c>
      <c r="F300" s="15" t="s">
        <v>44</v>
      </c>
      <c r="G300" s="15" t="s">
        <v>194</v>
      </c>
      <c r="H300" s="15" t="s">
        <v>42</v>
      </c>
      <c r="I300" s="15" t="s">
        <v>42</v>
      </c>
      <c r="J300" s="15" t="s">
        <v>111</v>
      </c>
      <c r="K300" s="15" t="s">
        <v>15</v>
      </c>
      <c r="L300" s="15" t="s">
        <v>25</v>
      </c>
      <c r="M300" s="15">
        <v>25</v>
      </c>
      <c r="N300" s="15" t="s">
        <v>25</v>
      </c>
      <c r="O300" s="15">
        <v>25</v>
      </c>
      <c r="P300" s="51">
        <f>IFERROR(MATCH(tbl_Data[[#This Row],[Account ]],tbl_Nominal[Account],0),"NOT FOUND")</f>
        <v>23</v>
      </c>
      <c r="Q300" s="49" t="str">
        <f>INDEX(tbl_Nominal[Sign],tbl_Data[[#This Row],[Account Match]])</f>
        <v>Negative</v>
      </c>
      <c r="R300" s="49" t="str">
        <f>INDEX(tbl_Nominal[L1 Group],tbl_Data[[#This Row],[Account Match]])</f>
        <v>Expenditure</v>
      </c>
      <c r="S300" s="49" t="str">
        <f>INDEX(tbl_Nominal[L2 Group],tbl_Data[[#This Row],[Account Match]])</f>
        <v>Overheads</v>
      </c>
      <c r="T300" s="50">
        <f>IF(tbl_Data[[#This Row],[Sign]]="Positive", tbl_Data[[#This Row],[Group Value ]],tbl_Data[[#This Row],[Group Value ]] * -1)</f>
        <v>-25</v>
      </c>
    </row>
    <row r="301" spans="1:20">
      <c r="A301" s="15" t="s">
        <v>126</v>
      </c>
      <c r="B301" s="15" t="s">
        <v>195</v>
      </c>
      <c r="C301" s="15" t="s">
        <v>196</v>
      </c>
      <c r="D301" s="15" t="s">
        <v>28</v>
      </c>
      <c r="E301" s="15" t="s">
        <v>27</v>
      </c>
      <c r="F301" s="15" t="s">
        <v>44</v>
      </c>
      <c r="G301" s="15" t="s">
        <v>197</v>
      </c>
      <c r="H301" s="15" t="s">
        <v>132</v>
      </c>
      <c r="I301" s="15" t="s">
        <v>133</v>
      </c>
      <c r="J301" s="15" t="s">
        <v>111</v>
      </c>
      <c r="K301" s="15" t="s">
        <v>15</v>
      </c>
      <c r="L301" s="15" t="s">
        <v>25</v>
      </c>
      <c r="M301" s="15">
        <v>0</v>
      </c>
      <c r="N301" s="15" t="s">
        <v>25</v>
      </c>
      <c r="O301" s="15">
        <v>0</v>
      </c>
      <c r="P301" s="51">
        <f>IFERROR(MATCH(tbl_Data[[#This Row],[Account ]],tbl_Nominal[Account],0),"NOT FOUND")</f>
        <v>24</v>
      </c>
      <c r="Q301" s="49" t="str">
        <f>INDEX(tbl_Nominal[Sign],tbl_Data[[#This Row],[Account Match]])</f>
        <v>Negative</v>
      </c>
      <c r="R301" s="49" t="str">
        <f>INDEX(tbl_Nominal[L1 Group],tbl_Data[[#This Row],[Account Match]])</f>
        <v>Expenditure</v>
      </c>
      <c r="S301" s="49" t="str">
        <f>INDEX(tbl_Nominal[L2 Group],tbl_Data[[#This Row],[Account Match]])</f>
        <v>Overheads</v>
      </c>
      <c r="T301" s="50">
        <f>IF(tbl_Data[[#This Row],[Sign]]="Positive", tbl_Data[[#This Row],[Group Value ]],tbl_Data[[#This Row],[Group Value ]] * -1)</f>
        <v>0</v>
      </c>
    </row>
    <row r="302" spans="1:20">
      <c r="A302" s="15" t="s">
        <v>126</v>
      </c>
      <c r="B302" s="15" t="s">
        <v>195</v>
      </c>
      <c r="C302" s="15" t="s">
        <v>196</v>
      </c>
      <c r="D302" s="15" t="s">
        <v>28</v>
      </c>
      <c r="E302" s="15" t="s">
        <v>27</v>
      </c>
      <c r="F302" s="15" t="s">
        <v>44</v>
      </c>
      <c r="G302" s="15" t="s">
        <v>197</v>
      </c>
      <c r="H302" s="15" t="s">
        <v>132</v>
      </c>
      <c r="I302" s="15" t="s">
        <v>134</v>
      </c>
      <c r="J302" s="15" t="s">
        <v>111</v>
      </c>
      <c r="K302" s="15" t="s">
        <v>15</v>
      </c>
      <c r="L302" s="15" t="s">
        <v>25</v>
      </c>
      <c r="M302" s="15">
        <v>0</v>
      </c>
      <c r="N302" s="15" t="s">
        <v>25</v>
      </c>
      <c r="O302" s="15">
        <v>0</v>
      </c>
      <c r="P302" s="51">
        <f>IFERROR(MATCH(tbl_Data[[#This Row],[Account ]],tbl_Nominal[Account],0),"NOT FOUND")</f>
        <v>24</v>
      </c>
      <c r="Q302" s="49" t="str">
        <f>INDEX(tbl_Nominal[Sign],tbl_Data[[#This Row],[Account Match]])</f>
        <v>Negative</v>
      </c>
      <c r="R302" s="49" t="str">
        <f>INDEX(tbl_Nominal[L1 Group],tbl_Data[[#This Row],[Account Match]])</f>
        <v>Expenditure</v>
      </c>
      <c r="S302" s="49" t="str">
        <f>INDEX(tbl_Nominal[L2 Group],tbl_Data[[#This Row],[Account Match]])</f>
        <v>Overheads</v>
      </c>
      <c r="T302" s="50">
        <f>IF(tbl_Data[[#This Row],[Sign]]="Positive", tbl_Data[[#This Row],[Group Value ]],tbl_Data[[#This Row],[Group Value ]] * -1)</f>
        <v>0</v>
      </c>
    </row>
    <row r="303" spans="1:20">
      <c r="A303" s="15" t="s">
        <v>126</v>
      </c>
      <c r="B303" s="15" t="s">
        <v>195</v>
      </c>
      <c r="C303" s="15" t="s">
        <v>196</v>
      </c>
      <c r="D303" s="15" t="s">
        <v>28</v>
      </c>
      <c r="E303" s="15" t="s">
        <v>27</v>
      </c>
      <c r="F303" s="15" t="s">
        <v>44</v>
      </c>
      <c r="G303" s="15" t="s">
        <v>197</v>
      </c>
      <c r="H303" s="15" t="s">
        <v>132</v>
      </c>
      <c r="I303" s="15" t="s">
        <v>145</v>
      </c>
      <c r="J303" s="15" t="s">
        <v>111</v>
      </c>
      <c r="K303" s="15" t="s">
        <v>15</v>
      </c>
      <c r="L303" s="15" t="s">
        <v>25</v>
      </c>
      <c r="M303" s="15">
        <v>0</v>
      </c>
      <c r="N303" s="15" t="s">
        <v>25</v>
      </c>
      <c r="O303" s="15">
        <v>0</v>
      </c>
      <c r="P303" s="51">
        <f>IFERROR(MATCH(tbl_Data[[#This Row],[Account ]],tbl_Nominal[Account],0),"NOT FOUND")</f>
        <v>24</v>
      </c>
      <c r="Q303" s="49" t="str">
        <f>INDEX(tbl_Nominal[Sign],tbl_Data[[#This Row],[Account Match]])</f>
        <v>Negative</v>
      </c>
      <c r="R303" s="49" t="str">
        <f>INDEX(tbl_Nominal[L1 Group],tbl_Data[[#This Row],[Account Match]])</f>
        <v>Expenditure</v>
      </c>
      <c r="S303" s="49" t="str">
        <f>INDEX(tbl_Nominal[L2 Group],tbl_Data[[#This Row],[Account Match]])</f>
        <v>Overheads</v>
      </c>
      <c r="T303" s="50">
        <f>IF(tbl_Data[[#This Row],[Sign]]="Positive", tbl_Data[[#This Row],[Group Value ]],tbl_Data[[#This Row],[Group Value ]] * -1)</f>
        <v>0</v>
      </c>
    </row>
    <row r="304" spans="1:20">
      <c r="A304" s="15" t="s">
        <v>126</v>
      </c>
      <c r="B304" s="15" t="s">
        <v>195</v>
      </c>
      <c r="C304" s="15" t="s">
        <v>196</v>
      </c>
      <c r="D304" s="15" t="s">
        <v>28</v>
      </c>
      <c r="E304" s="15" t="s">
        <v>27</v>
      </c>
      <c r="F304" s="15" t="s">
        <v>44</v>
      </c>
      <c r="G304" s="15" t="s">
        <v>197</v>
      </c>
      <c r="H304" s="15" t="s">
        <v>132</v>
      </c>
      <c r="I304" s="15" t="s">
        <v>135</v>
      </c>
      <c r="J304" s="15" t="s">
        <v>111</v>
      </c>
      <c r="K304" s="15" t="s">
        <v>15</v>
      </c>
      <c r="L304" s="15" t="s">
        <v>25</v>
      </c>
      <c r="M304" s="15">
        <v>0</v>
      </c>
      <c r="N304" s="15" t="s">
        <v>25</v>
      </c>
      <c r="O304" s="15">
        <v>0</v>
      </c>
      <c r="P304" s="51">
        <f>IFERROR(MATCH(tbl_Data[[#This Row],[Account ]],tbl_Nominal[Account],0),"NOT FOUND")</f>
        <v>24</v>
      </c>
      <c r="Q304" s="49" t="str">
        <f>INDEX(tbl_Nominal[Sign],tbl_Data[[#This Row],[Account Match]])</f>
        <v>Negative</v>
      </c>
      <c r="R304" s="49" t="str">
        <f>INDEX(tbl_Nominal[L1 Group],tbl_Data[[#This Row],[Account Match]])</f>
        <v>Expenditure</v>
      </c>
      <c r="S304" s="49" t="str">
        <f>INDEX(tbl_Nominal[L2 Group],tbl_Data[[#This Row],[Account Match]])</f>
        <v>Overheads</v>
      </c>
      <c r="T304" s="50">
        <f>IF(tbl_Data[[#This Row],[Sign]]="Positive", tbl_Data[[#This Row],[Group Value ]],tbl_Data[[#This Row],[Group Value ]] * -1)</f>
        <v>0</v>
      </c>
    </row>
    <row r="305" spans="1:20">
      <c r="A305" s="15" t="s">
        <v>126</v>
      </c>
      <c r="B305" s="15" t="s">
        <v>195</v>
      </c>
      <c r="C305" s="15" t="s">
        <v>196</v>
      </c>
      <c r="D305" s="15" t="s">
        <v>28</v>
      </c>
      <c r="E305" s="15" t="s">
        <v>27</v>
      </c>
      <c r="F305" s="15" t="s">
        <v>44</v>
      </c>
      <c r="G305" s="15" t="s">
        <v>197</v>
      </c>
      <c r="H305" s="15" t="s">
        <v>132</v>
      </c>
      <c r="I305" s="15" t="s">
        <v>146</v>
      </c>
      <c r="J305" s="15" t="s">
        <v>111</v>
      </c>
      <c r="K305" s="15" t="s">
        <v>15</v>
      </c>
      <c r="L305" s="15" t="s">
        <v>25</v>
      </c>
      <c r="M305" s="15">
        <v>0</v>
      </c>
      <c r="N305" s="15" t="s">
        <v>25</v>
      </c>
      <c r="O305" s="15">
        <v>0</v>
      </c>
      <c r="P305" s="51">
        <f>IFERROR(MATCH(tbl_Data[[#This Row],[Account ]],tbl_Nominal[Account],0),"NOT FOUND")</f>
        <v>24</v>
      </c>
      <c r="Q305" s="49" t="str">
        <f>INDEX(tbl_Nominal[Sign],tbl_Data[[#This Row],[Account Match]])</f>
        <v>Negative</v>
      </c>
      <c r="R305" s="49" t="str">
        <f>INDEX(tbl_Nominal[L1 Group],tbl_Data[[#This Row],[Account Match]])</f>
        <v>Expenditure</v>
      </c>
      <c r="S305" s="49" t="str">
        <f>INDEX(tbl_Nominal[L2 Group],tbl_Data[[#This Row],[Account Match]])</f>
        <v>Overheads</v>
      </c>
      <c r="T305" s="50">
        <f>IF(tbl_Data[[#This Row],[Sign]]="Positive", tbl_Data[[#This Row],[Group Value ]],tbl_Data[[#This Row],[Group Value ]] * -1)</f>
        <v>0</v>
      </c>
    </row>
    <row r="306" spans="1:20">
      <c r="A306" s="15" t="s">
        <v>126</v>
      </c>
      <c r="B306" s="15" t="s">
        <v>195</v>
      </c>
      <c r="C306" s="15" t="s">
        <v>196</v>
      </c>
      <c r="D306" s="15" t="s">
        <v>28</v>
      </c>
      <c r="E306" s="15" t="s">
        <v>27</v>
      </c>
      <c r="F306" s="15" t="s">
        <v>44</v>
      </c>
      <c r="G306" s="15" t="s">
        <v>197</v>
      </c>
      <c r="H306" s="15" t="s">
        <v>42</v>
      </c>
      <c r="I306" s="15" t="s">
        <v>42</v>
      </c>
      <c r="J306" s="15" t="s">
        <v>111</v>
      </c>
      <c r="K306" s="15" t="s">
        <v>15</v>
      </c>
      <c r="L306" s="15" t="s">
        <v>25</v>
      </c>
      <c r="M306" s="15">
        <v>83.33</v>
      </c>
      <c r="N306" s="15" t="s">
        <v>25</v>
      </c>
      <c r="O306" s="15">
        <v>83.33</v>
      </c>
      <c r="P306" s="51">
        <f>IFERROR(MATCH(tbl_Data[[#This Row],[Account ]],tbl_Nominal[Account],0),"NOT FOUND")</f>
        <v>24</v>
      </c>
      <c r="Q306" s="49" t="str">
        <f>INDEX(tbl_Nominal[Sign],tbl_Data[[#This Row],[Account Match]])</f>
        <v>Negative</v>
      </c>
      <c r="R306" s="49" t="str">
        <f>INDEX(tbl_Nominal[L1 Group],tbl_Data[[#This Row],[Account Match]])</f>
        <v>Expenditure</v>
      </c>
      <c r="S306" s="49" t="str">
        <f>INDEX(tbl_Nominal[L2 Group],tbl_Data[[#This Row],[Account Match]])</f>
        <v>Overheads</v>
      </c>
      <c r="T306" s="50">
        <f>IF(tbl_Data[[#This Row],[Sign]]="Positive", tbl_Data[[#This Row],[Group Value ]],tbl_Data[[#This Row],[Group Value ]] * -1)</f>
        <v>-83.33</v>
      </c>
    </row>
    <row r="307" spans="1:20">
      <c r="A307" s="15" t="s">
        <v>126</v>
      </c>
      <c r="B307" s="15" t="s">
        <v>198</v>
      </c>
      <c r="C307" s="15" t="s">
        <v>199</v>
      </c>
      <c r="D307" s="15" t="s">
        <v>28</v>
      </c>
      <c r="E307" s="15" t="s">
        <v>27</v>
      </c>
      <c r="F307" s="15" t="s">
        <v>107</v>
      </c>
      <c r="G307" s="15" t="s">
        <v>199</v>
      </c>
      <c r="H307" s="15" t="s">
        <v>132</v>
      </c>
      <c r="I307" s="15" t="s">
        <v>133</v>
      </c>
      <c r="J307" s="15" t="s">
        <v>111</v>
      </c>
      <c r="K307" s="15" t="s">
        <v>15</v>
      </c>
      <c r="L307" s="15" t="s">
        <v>25</v>
      </c>
      <c r="M307" s="15">
        <v>0</v>
      </c>
      <c r="N307" s="15" t="s">
        <v>25</v>
      </c>
      <c r="O307" s="15">
        <v>0</v>
      </c>
      <c r="P307" s="51">
        <f>IFERROR(MATCH(tbl_Data[[#This Row],[Account ]],tbl_Nominal[Account],0),"NOT FOUND")</f>
        <v>25</v>
      </c>
      <c r="Q307" s="49" t="str">
        <f>INDEX(tbl_Nominal[Sign],tbl_Data[[#This Row],[Account Match]])</f>
        <v>Negative</v>
      </c>
      <c r="R307" s="49" t="str">
        <f>INDEX(tbl_Nominal[L1 Group],tbl_Data[[#This Row],[Account Match]])</f>
        <v>Expenditure</v>
      </c>
      <c r="S307" s="49" t="str">
        <f>INDEX(tbl_Nominal[L2 Group],tbl_Data[[#This Row],[Account Match]])</f>
        <v>Overheads</v>
      </c>
      <c r="T307" s="50">
        <f>IF(tbl_Data[[#This Row],[Sign]]="Positive", tbl_Data[[#This Row],[Group Value ]],tbl_Data[[#This Row],[Group Value ]] * -1)</f>
        <v>0</v>
      </c>
    </row>
    <row r="308" spans="1:20">
      <c r="A308" s="15" t="s">
        <v>126</v>
      </c>
      <c r="B308" s="15" t="s">
        <v>198</v>
      </c>
      <c r="C308" s="15" t="s">
        <v>199</v>
      </c>
      <c r="D308" s="15" t="s">
        <v>28</v>
      </c>
      <c r="E308" s="15" t="s">
        <v>27</v>
      </c>
      <c r="F308" s="15" t="s">
        <v>107</v>
      </c>
      <c r="G308" s="15" t="s">
        <v>199</v>
      </c>
      <c r="H308" s="15" t="s">
        <v>132</v>
      </c>
      <c r="I308" s="15" t="s">
        <v>134</v>
      </c>
      <c r="J308" s="15" t="s">
        <v>111</v>
      </c>
      <c r="K308" s="15" t="s">
        <v>15</v>
      </c>
      <c r="L308" s="15" t="s">
        <v>25</v>
      </c>
      <c r="M308" s="15">
        <v>0</v>
      </c>
      <c r="N308" s="15" t="s">
        <v>25</v>
      </c>
      <c r="O308" s="15">
        <v>0</v>
      </c>
      <c r="P308" s="51">
        <f>IFERROR(MATCH(tbl_Data[[#This Row],[Account ]],tbl_Nominal[Account],0),"NOT FOUND")</f>
        <v>25</v>
      </c>
      <c r="Q308" s="49" t="str">
        <f>INDEX(tbl_Nominal[Sign],tbl_Data[[#This Row],[Account Match]])</f>
        <v>Negative</v>
      </c>
      <c r="R308" s="49" t="str">
        <f>INDEX(tbl_Nominal[L1 Group],tbl_Data[[#This Row],[Account Match]])</f>
        <v>Expenditure</v>
      </c>
      <c r="S308" s="49" t="str">
        <f>INDEX(tbl_Nominal[L2 Group],tbl_Data[[#This Row],[Account Match]])</f>
        <v>Overheads</v>
      </c>
      <c r="T308" s="50">
        <f>IF(tbl_Data[[#This Row],[Sign]]="Positive", tbl_Data[[#This Row],[Group Value ]],tbl_Data[[#This Row],[Group Value ]] * -1)</f>
        <v>0</v>
      </c>
    </row>
    <row r="309" spans="1:20">
      <c r="A309" s="15" t="s">
        <v>126</v>
      </c>
      <c r="B309" s="15" t="s">
        <v>198</v>
      </c>
      <c r="C309" s="15" t="s">
        <v>199</v>
      </c>
      <c r="D309" s="15" t="s">
        <v>28</v>
      </c>
      <c r="E309" s="15" t="s">
        <v>27</v>
      </c>
      <c r="F309" s="15" t="s">
        <v>107</v>
      </c>
      <c r="G309" s="15" t="s">
        <v>199</v>
      </c>
      <c r="H309" s="15" t="s">
        <v>132</v>
      </c>
      <c r="I309" s="15" t="s">
        <v>145</v>
      </c>
      <c r="J309" s="15" t="s">
        <v>111</v>
      </c>
      <c r="K309" s="15" t="s">
        <v>15</v>
      </c>
      <c r="L309" s="15" t="s">
        <v>25</v>
      </c>
      <c r="M309" s="15">
        <v>0</v>
      </c>
      <c r="N309" s="15" t="s">
        <v>25</v>
      </c>
      <c r="O309" s="15">
        <v>0</v>
      </c>
      <c r="P309" s="51">
        <f>IFERROR(MATCH(tbl_Data[[#This Row],[Account ]],tbl_Nominal[Account],0),"NOT FOUND")</f>
        <v>25</v>
      </c>
      <c r="Q309" s="49" t="str">
        <f>INDEX(tbl_Nominal[Sign],tbl_Data[[#This Row],[Account Match]])</f>
        <v>Negative</v>
      </c>
      <c r="R309" s="49" t="str">
        <f>INDEX(tbl_Nominal[L1 Group],tbl_Data[[#This Row],[Account Match]])</f>
        <v>Expenditure</v>
      </c>
      <c r="S309" s="49" t="str">
        <f>INDEX(tbl_Nominal[L2 Group],tbl_Data[[#This Row],[Account Match]])</f>
        <v>Overheads</v>
      </c>
      <c r="T309" s="50">
        <f>IF(tbl_Data[[#This Row],[Sign]]="Positive", tbl_Data[[#This Row],[Group Value ]],tbl_Data[[#This Row],[Group Value ]] * -1)</f>
        <v>0</v>
      </c>
    </row>
    <row r="310" spans="1:20">
      <c r="A310" s="15" t="s">
        <v>126</v>
      </c>
      <c r="B310" s="15" t="s">
        <v>198</v>
      </c>
      <c r="C310" s="15" t="s">
        <v>199</v>
      </c>
      <c r="D310" s="15" t="s">
        <v>28</v>
      </c>
      <c r="E310" s="15" t="s">
        <v>27</v>
      </c>
      <c r="F310" s="15" t="s">
        <v>107</v>
      </c>
      <c r="G310" s="15" t="s">
        <v>199</v>
      </c>
      <c r="H310" s="15" t="s">
        <v>132</v>
      </c>
      <c r="I310" s="15" t="s">
        <v>135</v>
      </c>
      <c r="J310" s="15" t="s">
        <v>111</v>
      </c>
      <c r="K310" s="15" t="s">
        <v>15</v>
      </c>
      <c r="L310" s="15" t="s">
        <v>25</v>
      </c>
      <c r="M310" s="15">
        <v>0</v>
      </c>
      <c r="N310" s="15" t="s">
        <v>25</v>
      </c>
      <c r="O310" s="15">
        <v>0</v>
      </c>
      <c r="P310" s="51">
        <f>IFERROR(MATCH(tbl_Data[[#This Row],[Account ]],tbl_Nominal[Account],0),"NOT FOUND")</f>
        <v>25</v>
      </c>
      <c r="Q310" s="49" t="str">
        <f>INDEX(tbl_Nominal[Sign],tbl_Data[[#This Row],[Account Match]])</f>
        <v>Negative</v>
      </c>
      <c r="R310" s="49" t="str">
        <f>INDEX(tbl_Nominal[L1 Group],tbl_Data[[#This Row],[Account Match]])</f>
        <v>Expenditure</v>
      </c>
      <c r="S310" s="49" t="str">
        <f>INDEX(tbl_Nominal[L2 Group],tbl_Data[[#This Row],[Account Match]])</f>
        <v>Overheads</v>
      </c>
      <c r="T310" s="50">
        <f>IF(tbl_Data[[#This Row],[Sign]]="Positive", tbl_Data[[#This Row],[Group Value ]],tbl_Data[[#This Row],[Group Value ]] * -1)</f>
        <v>0</v>
      </c>
    </row>
    <row r="311" spans="1:20">
      <c r="A311" s="15" t="s">
        <v>126</v>
      </c>
      <c r="B311" s="15" t="s">
        <v>198</v>
      </c>
      <c r="C311" s="15" t="s">
        <v>199</v>
      </c>
      <c r="D311" s="15" t="s">
        <v>28</v>
      </c>
      <c r="E311" s="15" t="s">
        <v>27</v>
      </c>
      <c r="F311" s="15" t="s">
        <v>107</v>
      </c>
      <c r="G311" s="15" t="s">
        <v>199</v>
      </c>
      <c r="H311" s="15" t="s">
        <v>132</v>
      </c>
      <c r="I311" s="15" t="s">
        <v>146</v>
      </c>
      <c r="J311" s="15" t="s">
        <v>111</v>
      </c>
      <c r="K311" s="15" t="s">
        <v>15</v>
      </c>
      <c r="L311" s="15" t="s">
        <v>25</v>
      </c>
      <c r="M311" s="15">
        <v>0</v>
      </c>
      <c r="N311" s="15" t="s">
        <v>25</v>
      </c>
      <c r="O311" s="15">
        <v>0</v>
      </c>
      <c r="P311" s="51">
        <f>IFERROR(MATCH(tbl_Data[[#This Row],[Account ]],tbl_Nominal[Account],0),"NOT FOUND")</f>
        <v>25</v>
      </c>
      <c r="Q311" s="49" t="str">
        <f>INDEX(tbl_Nominal[Sign],tbl_Data[[#This Row],[Account Match]])</f>
        <v>Negative</v>
      </c>
      <c r="R311" s="49" t="str">
        <f>INDEX(tbl_Nominal[L1 Group],tbl_Data[[#This Row],[Account Match]])</f>
        <v>Expenditure</v>
      </c>
      <c r="S311" s="49" t="str">
        <f>INDEX(tbl_Nominal[L2 Group],tbl_Data[[#This Row],[Account Match]])</f>
        <v>Overheads</v>
      </c>
      <c r="T311" s="50">
        <f>IF(tbl_Data[[#This Row],[Sign]]="Positive", tbl_Data[[#This Row],[Group Value ]],tbl_Data[[#This Row],[Group Value ]] * -1)</f>
        <v>0</v>
      </c>
    </row>
    <row r="312" spans="1:20">
      <c r="A312" s="15" t="s">
        <v>126</v>
      </c>
      <c r="B312" s="15" t="s">
        <v>198</v>
      </c>
      <c r="C312" s="15" t="s">
        <v>199</v>
      </c>
      <c r="D312" s="15" t="s">
        <v>28</v>
      </c>
      <c r="E312" s="15" t="s">
        <v>27</v>
      </c>
      <c r="F312" s="15" t="s">
        <v>107</v>
      </c>
      <c r="G312" s="15" t="s">
        <v>199</v>
      </c>
      <c r="H312" s="15" t="s">
        <v>42</v>
      </c>
      <c r="I312" s="15" t="s">
        <v>42</v>
      </c>
      <c r="J312" s="15" t="s">
        <v>111</v>
      </c>
      <c r="K312" s="15" t="s">
        <v>15</v>
      </c>
      <c r="L312" s="15" t="s">
        <v>25</v>
      </c>
      <c r="M312" s="15">
        <v>840</v>
      </c>
      <c r="N312" s="15" t="s">
        <v>25</v>
      </c>
      <c r="O312" s="15">
        <v>840</v>
      </c>
      <c r="P312" s="51">
        <f>IFERROR(MATCH(tbl_Data[[#This Row],[Account ]],tbl_Nominal[Account],0),"NOT FOUND")</f>
        <v>25</v>
      </c>
      <c r="Q312" s="49" t="str">
        <f>INDEX(tbl_Nominal[Sign],tbl_Data[[#This Row],[Account Match]])</f>
        <v>Negative</v>
      </c>
      <c r="R312" s="49" t="str">
        <f>INDEX(tbl_Nominal[L1 Group],tbl_Data[[#This Row],[Account Match]])</f>
        <v>Expenditure</v>
      </c>
      <c r="S312" s="49" t="str">
        <f>INDEX(tbl_Nominal[L2 Group],tbl_Data[[#This Row],[Account Match]])</f>
        <v>Overheads</v>
      </c>
      <c r="T312" s="50">
        <f>IF(tbl_Data[[#This Row],[Sign]]="Positive", tbl_Data[[#This Row],[Group Value ]],tbl_Data[[#This Row],[Group Value ]] * -1)</f>
        <v>-840</v>
      </c>
    </row>
    <row r="313" spans="1:20">
      <c r="A313" s="15" t="s">
        <v>126</v>
      </c>
      <c r="B313" s="15" t="s">
        <v>200</v>
      </c>
      <c r="C313" s="15" t="s">
        <v>201</v>
      </c>
      <c r="D313" s="15" t="s">
        <v>108</v>
      </c>
      <c r="E313" s="15" t="s">
        <v>27</v>
      </c>
      <c r="F313" s="15" t="s">
        <v>44</v>
      </c>
      <c r="G313" s="15" t="s">
        <v>202</v>
      </c>
      <c r="H313" s="15" t="s">
        <v>132</v>
      </c>
      <c r="I313" s="15" t="s">
        <v>133</v>
      </c>
      <c r="J313" s="15" t="s">
        <v>111</v>
      </c>
      <c r="K313" s="15" t="s">
        <v>15</v>
      </c>
      <c r="L313" s="15" t="s">
        <v>25</v>
      </c>
      <c r="M313" s="15">
        <v>0</v>
      </c>
      <c r="N313" s="15" t="s">
        <v>25</v>
      </c>
      <c r="O313" s="15">
        <v>0</v>
      </c>
      <c r="P313" s="51">
        <f>IFERROR(MATCH(tbl_Data[[#This Row],[Account ]],tbl_Nominal[Account],0),"NOT FOUND")</f>
        <v>15</v>
      </c>
      <c r="Q313" s="49" t="str">
        <f>INDEX(tbl_Nominal[Sign],tbl_Data[[#This Row],[Account Match]])</f>
        <v>Negative</v>
      </c>
      <c r="R313" s="49" t="str">
        <f>INDEX(tbl_Nominal[L1 Group],tbl_Data[[#This Row],[Account Match]])</f>
        <v>Expenditure</v>
      </c>
      <c r="S313" s="49" t="str">
        <f>INDEX(tbl_Nominal[L2 Group],tbl_Data[[#This Row],[Account Match]])</f>
        <v>Overheads</v>
      </c>
      <c r="T313" s="50">
        <f>IF(tbl_Data[[#This Row],[Sign]]="Positive", tbl_Data[[#This Row],[Group Value ]],tbl_Data[[#This Row],[Group Value ]] * -1)</f>
        <v>0</v>
      </c>
    </row>
    <row r="314" spans="1:20">
      <c r="A314" s="15" t="s">
        <v>126</v>
      </c>
      <c r="B314" s="15" t="s">
        <v>200</v>
      </c>
      <c r="C314" s="15" t="s">
        <v>201</v>
      </c>
      <c r="D314" s="15" t="s">
        <v>108</v>
      </c>
      <c r="E314" s="15" t="s">
        <v>27</v>
      </c>
      <c r="F314" s="15" t="s">
        <v>44</v>
      </c>
      <c r="G314" s="15" t="s">
        <v>202</v>
      </c>
      <c r="H314" s="15" t="s">
        <v>132</v>
      </c>
      <c r="I314" s="15" t="s">
        <v>134</v>
      </c>
      <c r="J314" s="15" t="s">
        <v>111</v>
      </c>
      <c r="K314" s="15" t="s">
        <v>15</v>
      </c>
      <c r="L314" s="15" t="s">
        <v>25</v>
      </c>
      <c r="M314" s="15">
        <v>125</v>
      </c>
      <c r="N314" s="15" t="s">
        <v>25</v>
      </c>
      <c r="O314" s="15">
        <v>125</v>
      </c>
      <c r="P314" s="51">
        <f>IFERROR(MATCH(tbl_Data[[#This Row],[Account ]],tbl_Nominal[Account],0),"NOT FOUND")</f>
        <v>15</v>
      </c>
      <c r="Q314" s="49" t="str">
        <f>INDEX(tbl_Nominal[Sign],tbl_Data[[#This Row],[Account Match]])</f>
        <v>Negative</v>
      </c>
      <c r="R314" s="49" t="str">
        <f>INDEX(tbl_Nominal[L1 Group],tbl_Data[[#This Row],[Account Match]])</f>
        <v>Expenditure</v>
      </c>
      <c r="S314" s="49" t="str">
        <f>INDEX(tbl_Nominal[L2 Group],tbl_Data[[#This Row],[Account Match]])</f>
        <v>Overheads</v>
      </c>
      <c r="T314" s="50">
        <f>IF(tbl_Data[[#This Row],[Sign]]="Positive", tbl_Data[[#This Row],[Group Value ]],tbl_Data[[#This Row],[Group Value ]] * -1)</f>
        <v>-125</v>
      </c>
    </row>
    <row r="315" spans="1:20">
      <c r="A315" s="15" t="s">
        <v>126</v>
      </c>
      <c r="B315" s="15" t="s">
        <v>200</v>
      </c>
      <c r="C315" s="15" t="s">
        <v>201</v>
      </c>
      <c r="D315" s="15" t="s">
        <v>108</v>
      </c>
      <c r="E315" s="15" t="s">
        <v>27</v>
      </c>
      <c r="F315" s="15" t="s">
        <v>44</v>
      </c>
      <c r="G315" s="15" t="s">
        <v>202</v>
      </c>
      <c r="H315" s="15" t="s">
        <v>132</v>
      </c>
      <c r="I315" s="15" t="s">
        <v>145</v>
      </c>
      <c r="J315" s="15" t="s">
        <v>111</v>
      </c>
      <c r="K315" s="15" t="s">
        <v>15</v>
      </c>
      <c r="L315" s="15" t="s">
        <v>25</v>
      </c>
      <c r="M315" s="15">
        <v>125</v>
      </c>
      <c r="N315" s="15" t="s">
        <v>25</v>
      </c>
      <c r="O315" s="15">
        <v>125</v>
      </c>
      <c r="P315" s="51">
        <f>IFERROR(MATCH(tbl_Data[[#This Row],[Account ]],tbl_Nominal[Account],0),"NOT FOUND")</f>
        <v>15</v>
      </c>
      <c r="Q315" s="49" t="str">
        <f>INDEX(tbl_Nominal[Sign],tbl_Data[[#This Row],[Account Match]])</f>
        <v>Negative</v>
      </c>
      <c r="R315" s="49" t="str">
        <f>INDEX(tbl_Nominal[L1 Group],tbl_Data[[#This Row],[Account Match]])</f>
        <v>Expenditure</v>
      </c>
      <c r="S315" s="49" t="str">
        <f>INDEX(tbl_Nominal[L2 Group],tbl_Data[[#This Row],[Account Match]])</f>
        <v>Overheads</v>
      </c>
      <c r="T315" s="50">
        <f>IF(tbl_Data[[#This Row],[Sign]]="Positive", tbl_Data[[#This Row],[Group Value ]],tbl_Data[[#This Row],[Group Value ]] * -1)</f>
        <v>-125</v>
      </c>
    </row>
    <row r="316" spans="1:20">
      <c r="A316" s="15" t="s">
        <v>126</v>
      </c>
      <c r="B316" s="15" t="s">
        <v>200</v>
      </c>
      <c r="C316" s="15" t="s">
        <v>201</v>
      </c>
      <c r="D316" s="15" t="s">
        <v>108</v>
      </c>
      <c r="E316" s="15" t="s">
        <v>27</v>
      </c>
      <c r="F316" s="15" t="s">
        <v>44</v>
      </c>
      <c r="G316" s="15" t="s">
        <v>202</v>
      </c>
      <c r="H316" s="15" t="s">
        <v>132</v>
      </c>
      <c r="I316" s="15" t="s">
        <v>135</v>
      </c>
      <c r="J316" s="15" t="s">
        <v>111</v>
      </c>
      <c r="K316" s="15" t="s">
        <v>15</v>
      </c>
      <c r="L316" s="15" t="s">
        <v>25</v>
      </c>
      <c r="M316" s="15">
        <v>125</v>
      </c>
      <c r="N316" s="15" t="s">
        <v>25</v>
      </c>
      <c r="O316" s="15">
        <v>125</v>
      </c>
      <c r="P316" s="51">
        <f>IFERROR(MATCH(tbl_Data[[#This Row],[Account ]],tbl_Nominal[Account],0),"NOT FOUND")</f>
        <v>15</v>
      </c>
      <c r="Q316" s="49" t="str">
        <f>INDEX(tbl_Nominal[Sign],tbl_Data[[#This Row],[Account Match]])</f>
        <v>Negative</v>
      </c>
      <c r="R316" s="49" t="str">
        <f>INDEX(tbl_Nominal[L1 Group],tbl_Data[[#This Row],[Account Match]])</f>
        <v>Expenditure</v>
      </c>
      <c r="S316" s="49" t="str">
        <f>INDEX(tbl_Nominal[L2 Group],tbl_Data[[#This Row],[Account Match]])</f>
        <v>Overheads</v>
      </c>
      <c r="T316" s="50">
        <f>IF(tbl_Data[[#This Row],[Sign]]="Positive", tbl_Data[[#This Row],[Group Value ]],tbl_Data[[#This Row],[Group Value ]] * -1)</f>
        <v>-125</v>
      </c>
    </row>
    <row r="317" spans="1:20">
      <c r="A317" s="15" t="s">
        <v>126</v>
      </c>
      <c r="B317" s="15" t="s">
        <v>200</v>
      </c>
      <c r="C317" s="15" t="s">
        <v>201</v>
      </c>
      <c r="D317" s="15" t="s">
        <v>108</v>
      </c>
      <c r="E317" s="15" t="s">
        <v>27</v>
      </c>
      <c r="F317" s="15" t="s">
        <v>44</v>
      </c>
      <c r="G317" s="15" t="s">
        <v>202</v>
      </c>
      <c r="H317" s="15" t="s">
        <v>132</v>
      </c>
      <c r="I317" s="15" t="s">
        <v>146</v>
      </c>
      <c r="J317" s="15" t="s">
        <v>111</v>
      </c>
      <c r="K317" s="15" t="s">
        <v>15</v>
      </c>
      <c r="L317" s="15" t="s">
        <v>25</v>
      </c>
      <c r="M317" s="15">
        <v>125</v>
      </c>
      <c r="N317" s="15" t="s">
        <v>25</v>
      </c>
      <c r="O317" s="15">
        <v>125</v>
      </c>
      <c r="P317" s="51">
        <f>IFERROR(MATCH(tbl_Data[[#This Row],[Account ]],tbl_Nominal[Account],0),"NOT FOUND")</f>
        <v>15</v>
      </c>
      <c r="Q317" s="49" t="str">
        <f>INDEX(tbl_Nominal[Sign],tbl_Data[[#This Row],[Account Match]])</f>
        <v>Negative</v>
      </c>
      <c r="R317" s="49" t="str">
        <f>INDEX(tbl_Nominal[L1 Group],tbl_Data[[#This Row],[Account Match]])</f>
        <v>Expenditure</v>
      </c>
      <c r="S317" s="49" t="str">
        <f>INDEX(tbl_Nominal[L2 Group],tbl_Data[[#This Row],[Account Match]])</f>
        <v>Overheads</v>
      </c>
      <c r="T317" s="50">
        <f>IF(tbl_Data[[#This Row],[Sign]]="Positive", tbl_Data[[#This Row],[Group Value ]],tbl_Data[[#This Row],[Group Value ]] * -1)</f>
        <v>-125</v>
      </c>
    </row>
    <row r="318" spans="1:20">
      <c r="A318" s="15" t="s">
        <v>126</v>
      </c>
      <c r="B318" s="15" t="s">
        <v>200</v>
      </c>
      <c r="C318" s="15" t="s">
        <v>201</v>
      </c>
      <c r="D318" s="15" t="s">
        <v>108</v>
      </c>
      <c r="E318" s="15" t="s">
        <v>27</v>
      </c>
      <c r="F318" s="15" t="s">
        <v>44</v>
      </c>
      <c r="G318" s="15" t="s">
        <v>202</v>
      </c>
      <c r="H318" s="15" t="s">
        <v>42</v>
      </c>
      <c r="I318" s="15" t="s">
        <v>42</v>
      </c>
      <c r="J318" s="15" t="s">
        <v>111</v>
      </c>
      <c r="K318" s="15" t="s">
        <v>15</v>
      </c>
      <c r="L318" s="15" t="s">
        <v>25</v>
      </c>
      <c r="M318" s="15">
        <v>0</v>
      </c>
      <c r="N318" s="15" t="s">
        <v>25</v>
      </c>
      <c r="O318" s="15">
        <v>0</v>
      </c>
      <c r="P318" s="51">
        <f>IFERROR(MATCH(tbl_Data[[#This Row],[Account ]],tbl_Nominal[Account],0),"NOT FOUND")</f>
        <v>15</v>
      </c>
      <c r="Q318" s="49" t="str">
        <f>INDEX(tbl_Nominal[Sign],tbl_Data[[#This Row],[Account Match]])</f>
        <v>Negative</v>
      </c>
      <c r="R318" s="49" t="str">
        <f>INDEX(tbl_Nominal[L1 Group],tbl_Data[[#This Row],[Account Match]])</f>
        <v>Expenditure</v>
      </c>
      <c r="S318" s="49" t="str">
        <f>INDEX(tbl_Nominal[L2 Group],tbl_Data[[#This Row],[Account Match]])</f>
        <v>Overheads</v>
      </c>
      <c r="T318" s="50">
        <f>IF(tbl_Data[[#This Row],[Sign]]="Positive", tbl_Data[[#This Row],[Group Value ]],tbl_Data[[#This Row],[Group Value ]] * -1)</f>
        <v>0</v>
      </c>
    </row>
    <row r="319" spans="1:20">
      <c r="A319" s="15" t="s">
        <v>126</v>
      </c>
      <c r="B319" s="15" t="s">
        <v>203</v>
      </c>
      <c r="C319" s="15" t="s">
        <v>204</v>
      </c>
      <c r="D319" s="15" t="s">
        <v>108</v>
      </c>
      <c r="E319" s="15" t="s">
        <v>27</v>
      </c>
      <c r="F319" s="15" t="s">
        <v>44</v>
      </c>
      <c r="G319" s="15" t="s">
        <v>205</v>
      </c>
      <c r="H319" s="15" t="s">
        <v>132</v>
      </c>
      <c r="I319" s="15" t="s">
        <v>133</v>
      </c>
      <c r="J319" s="15" t="s">
        <v>111</v>
      </c>
      <c r="K319" s="15" t="s">
        <v>15</v>
      </c>
      <c r="L319" s="15" t="s">
        <v>25</v>
      </c>
      <c r="M319" s="15">
        <v>0</v>
      </c>
      <c r="N319" s="15" t="s">
        <v>25</v>
      </c>
      <c r="O319" s="15">
        <v>0</v>
      </c>
      <c r="P319" s="51">
        <f>IFERROR(MATCH(tbl_Data[[#This Row],[Account ]],tbl_Nominal[Account],0),"NOT FOUND")</f>
        <v>16</v>
      </c>
      <c r="Q319" s="49" t="str">
        <f>INDEX(tbl_Nominal[Sign],tbl_Data[[#This Row],[Account Match]])</f>
        <v>Negative</v>
      </c>
      <c r="R319" s="49" t="str">
        <f>INDEX(tbl_Nominal[L1 Group],tbl_Data[[#This Row],[Account Match]])</f>
        <v>Expenditure</v>
      </c>
      <c r="S319" s="49" t="str">
        <f>INDEX(tbl_Nominal[L2 Group],tbl_Data[[#This Row],[Account Match]])</f>
        <v>Overheads</v>
      </c>
      <c r="T319" s="50">
        <f>IF(tbl_Data[[#This Row],[Sign]]="Positive", tbl_Data[[#This Row],[Group Value ]],tbl_Data[[#This Row],[Group Value ]] * -1)</f>
        <v>0</v>
      </c>
    </row>
    <row r="320" spans="1:20">
      <c r="A320" s="15" t="s">
        <v>126</v>
      </c>
      <c r="B320" s="15" t="s">
        <v>203</v>
      </c>
      <c r="C320" s="15" t="s">
        <v>204</v>
      </c>
      <c r="D320" s="15" t="s">
        <v>108</v>
      </c>
      <c r="E320" s="15" t="s">
        <v>27</v>
      </c>
      <c r="F320" s="15" t="s">
        <v>44</v>
      </c>
      <c r="G320" s="15" t="s">
        <v>205</v>
      </c>
      <c r="H320" s="15" t="s">
        <v>132</v>
      </c>
      <c r="I320" s="15" t="s">
        <v>134</v>
      </c>
      <c r="J320" s="15" t="s">
        <v>111</v>
      </c>
      <c r="K320" s="15" t="s">
        <v>15</v>
      </c>
      <c r="L320" s="15" t="s">
        <v>25</v>
      </c>
      <c r="M320" s="15">
        <v>250</v>
      </c>
      <c r="N320" s="15" t="s">
        <v>25</v>
      </c>
      <c r="O320" s="15">
        <v>250</v>
      </c>
      <c r="P320" s="51">
        <f>IFERROR(MATCH(tbl_Data[[#This Row],[Account ]],tbl_Nominal[Account],0),"NOT FOUND")</f>
        <v>16</v>
      </c>
      <c r="Q320" s="49" t="str">
        <f>INDEX(tbl_Nominal[Sign],tbl_Data[[#This Row],[Account Match]])</f>
        <v>Negative</v>
      </c>
      <c r="R320" s="49" t="str">
        <f>INDEX(tbl_Nominal[L1 Group],tbl_Data[[#This Row],[Account Match]])</f>
        <v>Expenditure</v>
      </c>
      <c r="S320" s="49" t="str">
        <f>INDEX(tbl_Nominal[L2 Group],tbl_Data[[#This Row],[Account Match]])</f>
        <v>Overheads</v>
      </c>
      <c r="T320" s="50">
        <f>IF(tbl_Data[[#This Row],[Sign]]="Positive", tbl_Data[[#This Row],[Group Value ]],tbl_Data[[#This Row],[Group Value ]] * -1)</f>
        <v>-250</v>
      </c>
    </row>
    <row r="321" spans="1:20">
      <c r="A321" s="15" t="s">
        <v>126</v>
      </c>
      <c r="B321" s="15" t="s">
        <v>203</v>
      </c>
      <c r="C321" s="15" t="s">
        <v>204</v>
      </c>
      <c r="D321" s="15" t="s">
        <v>108</v>
      </c>
      <c r="E321" s="15" t="s">
        <v>27</v>
      </c>
      <c r="F321" s="15" t="s">
        <v>44</v>
      </c>
      <c r="G321" s="15" t="s">
        <v>205</v>
      </c>
      <c r="H321" s="15" t="s">
        <v>132</v>
      </c>
      <c r="I321" s="15" t="s">
        <v>145</v>
      </c>
      <c r="J321" s="15" t="s">
        <v>111</v>
      </c>
      <c r="K321" s="15" t="s">
        <v>15</v>
      </c>
      <c r="L321" s="15" t="s">
        <v>25</v>
      </c>
      <c r="M321" s="15">
        <v>250</v>
      </c>
      <c r="N321" s="15" t="s">
        <v>25</v>
      </c>
      <c r="O321" s="15">
        <v>250</v>
      </c>
      <c r="P321" s="51">
        <f>IFERROR(MATCH(tbl_Data[[#This Row],[Account ]],tbl_Nominal[Account],0),"NOT FOUND")</f>
        <v>16</v>
      </c>
      <c r="Q321" s="49" t="str">
        <f>INDEX(tbl_Nominal[Sign],tbl_Data[[#This Row],[Account Match]])</f>
        <v>Negative</v>
      </c>
      <c r="R321" s="49" t="str">
        <f>INDEX(tbl_Nominal[L1 Group],tbl_Data[[#This Row],[Account Match]])</f>
        <v>Expenditure</v>
      </c>
      <c r="S321" s="49" t="str">
        <f>INDEX(tbl_Nominal[L2 Group],tbl_Data[[#This Row],[Account Match]])</f>
        <v>Overheads</v>
      </c>
      <c r="T321" s="50">
        <f>IF(tbl_Data[[#This Row],[Sign]]="Positive", tbl_Data[[#This Row],[Group Value ]],tbl_Data[[#This Row],[Group Value ]] * -1)</f>
        <v>-250</v>
      </c>
    </row>
    <row r="322" spans="1:20">
      <c r="A322" s="15" t="s">
        <v>126</v>
      </c>
      <c r="B322" s="15" t="s">
        <v>203</v>
      </c>
      <c r="C322" s="15" t="s">
        <v>204</v>
      </c>
      <c r="D322" s="15" t="s">
        <v>108</v>
      </c>
      <c r="E322" s="15" t="s">
        <v>27</v>
      </c>
      <c r="F322" s="15" t="s">
        <v>44</v>
      </c>
      <c r="G322" s="15" t="s">
        <v>205</v>
      </c>
      <c r="H322" s="15" t="s">
        <v>132</v>
      </c>
      <c r="I322" s="15" t="s">
        <v>135</v>
      </c>
      <c r="J322" s="15" t="s">
        <v>111</v>
      </c>
      <c r="K322" s="15" t="s">
        <v>15</v>
      </c>
      <c r="L322" s="15" t="s">
        <v>25</v>
      </c>
      <c r="M322" s="15">
        <v>250</v>
      </c>
      <c r="N322" s="15" t="s">
        <v>25</v>
      </c>
      <c r="O322" s="15">
        <v>250</v>
      </c>
      <c r="P322" s="51">
        <f>IFERROR(MATCH(tbl_Data[[#This Row],[Account ]],tbl_Nominal[Account],0),"NOT FOUND")</f>
        <v>16</v>
      </c>
      <c r="Q322" s="49" t="str">
        <f>INDEX(tbl_Nominal[Sign],tbl_Data[[#This Row],[Account Match]])</f>
        <v>Negative</v>
      </c>
      <c r="R322" s="49" t="str">
        <f>INDEX(tbl_Nominal[L1 Group],tbl_Data[[#This Row],[Account Match]])</f>
        <v>Expenditure</v>
      </c>
      <c r="S322" s="49" t="str">
        <f>INDEX(tbl_Nominal[L2 Group],tbl_Data[[#This Row],[Account Match]])</f>
        <v>Overheads</v>
      </c>
      <c r="T322" s="50">
        <f>IF(tbl_Data[[#This Row],[Sign]]="Positive", tbl_Data[[#This Row],[Group Value ]],tbl_Data[[#This Row],[Group Value ]] * -1)</f>
        <v>-250</v>
      </c>
    </row>
    <row r="323" spans="1:20">
      <c r="A323" s="15" t="s">
        <v>126</v>
      </c>
      <c r="B323" s="15" t="s">
        <v>203</v>
      </c>
      <c r="C323" s="15" t="s">
        <v>204</v>
      </c>
      <c r="D323" s="15" t="s">
        <v>108</v>
      </c>
      <c r="E323" s="15" t="s">
        <v>27</v>
      </c>
      <c r="F323" s="15" t="s">
        <v>44</v>
      </c>
      <c r="G323" s="15" t="s">
        <v>205</v>
      </c>
      <c r="H323" s="15" t="s">
        <v>132</v>
      </c>
      <c r="I323" s="15" t="s">
        <v>146</v>
      </c>
      <c r="J323" s="15" t="s">
        <v>111</v>
      </c>
      <c r="K323" s="15" t="s">
        <v>15</v>
      </c>
      <c r="L323" s="15" t="s">
        <v>25</v>
      </c>
      <c r="M323" s="15">
        <v>250</v>
      </c>
      <c r="N323" s="15" t="s">
        <v>25</v>
      </c>
      <c r="O323" s="15">
        <v>250</v>
      </c>
      <c r="P323" s="51">
        <f>IFERROR(MATCH(tbl_Data[[#This Row],[Account ]],tbl_Nominal[Account],0),"NOT FOUND")</f>
        <v>16</v>
      </c>
      <c r="Q323" s="49" t="str">
        <f>INDEX(tbl_Nominal[Sign],tbl_Data[[#This Row],[Account Match]])</f>
        <v>Negative</v>
      </c>
      <c r="R323" s="49" t="str">
        <f>INDEX(tbl_Nominal[L1 Group],tbl_Data[[#This Row],[Account Match]])</f>
        <v>Expenditure</v>
      </c>
      <c r="S323" s="49" t="str">
        <f>INDEX(tbl_Nominal[L2 Group],tbl_Data[[#This Row],[Account Match]])</f>
        <v>Overheads</v>
      </c>
      <c r="T323" s="50">
        <f>IF(tbl_Data[[#This Row],[Sign]]="Positive", tbl_Data[[#This Row],[Group Value ]],tbl_Data[[#This Row],[Group Value ]] * -1)</f>
        <v>-250</v>
      </c>
    </row>
    <row r="324" spans="1:20">
      <c r="A324" s="15" t="s">
        <v>126</v>
      </c>
      <c r="B324" s="15" t="s">
        <v>203</v>
      </c>
      <c r="C324" s="15" t="s">
        <v>204</v>
      </c>
      <c r="D324" s="15" t="s">
        <v>108</v>
      </c>
      <c r="E324" s="15" t="s">
        <v>27</v>
      </c>
      <c r="F324" s="15" t="s">
        <v>44</v>
      </c>
      <c r="G324" s="15" t="s">
        <v>205</v>
      </c>
      <c r="H324" s="15" t="s">
        <v>42</v>
      </c>
      <c r="I324" s="15" t="s">
        <v>42</v>
      </c>
      <c r="J324" s="15" t="s">
        <v>111</v>
      </c>
      <c r="K324" s="15" t="s">
        <v>15</v>
      </c>
      <c r="L324" s="15" t="s">
        <v>25</v>
      </c>
      <c r="M324" s="15">
        <v>0</v>
      </c>
      <c r="N324" s="15" t="s">
        <v>25</v>
      </c>
      <c r="O324" s="15">
        <v>0</v>
      </c>
      <c r="P324" s="51">
        <f>IFERROR(MATCH(tbl_Data[[#This Row],[Account ]],tbl_Nominal[Account],0),"NOT FOUND")</f>
        <v>16</v>
      </c>
      <c r="Q324" s="49" t="str">
        <f>INDEX(tbl_Nominal[Sign],tbl_Data[[#This Row],[Account Match]])</f>
        <v>Negative</v>
      </c>
      <c r="R324" s="49" t="str">
        <f>INDEX(tbl_Nominal[L1 Group],tbl_Data[[#This Row],[Account Match]])</f>
        <v>Expenditure</v>
      </c>
      <c r="S324" s="49" t="str">
        <f>INDEX(tbl_Nominal[L2 Group],tbl_Data[[#This Row],[Account Match]])</f>
        <v>Overheads</v>
      </c>
      <c r="T324" s="50">
        <f>IF(tbl_Data[[#This Row],[Sign]]="Positive", tbl_Data[[#This Row],[Group Value ]],tbl_Data[[#This Row],[Group Value ]] * -1)</f>
        <v>0</v>
      </c>
    </row>
    <row r="325" spans="1:20">
      <c r="A325" s="15" t="s">
        <v>126</v>
      </c>
      <c r="B325" s="15" t="s">
        <v>206</v>
      </c>
      <c r="C325" s="15" t="s">
        <v>207</v>
      </c>
      <c r="D325" s="15" t="s">
        <v>108</v>
      </c>
      <c r="E325" s="15" t="s">
        <v>27</v>
      </c>
      <c r="F325" s="15" t="s">
        <v>44</v>
      </c>
      <c r="G325" s="15" t="s">
        <v>202</v>
      </c>
      <c r="H325" s="15" t="s">
        <v>132</v>
      </c>
      <c r="I325" s="15" t="s">
        <v>133</v>
      </c>
      <c r="J325" s="15" t="s">
        <v>111</v>
      </c>
      <c r="K325" s="15" t="s">
        <v>15</v>
      </c>
      <c r="L325" s="15" t="s">
        <v>25</v>
      </c>
      <c r="M325" s="15">
        <v>0</v>
      </c>
      <c r="N325" s="15" t="s">
        <v>25</v>
      </c>
      <c r="O325" s="15">
        <v>0</v>
      </c>
      <c r="P325" s="51">
        <f>IFERROR(MATCH(tbl_Data[[#This Row],[Account ]],tbl_Nominal[Account],0),"NOT FOUND")</f>
        <v>17</v>
      </c>
      <c r="Q325" s="49" t="str">
        <f>INDEX(tbl_Nominal[Sign],tbl_Data[[#This Row],[Account Match]])</f>
        <v>Negative</v>
      </c>
      <c r="R325" s="49" t="str">
        <f>INDEX(tbl_Nominal[L1 Group],tbl_Data[[#This Row],[Account Match]])</f>
        <v>Expenditure</v>
      </c>
      <c r="S325" s="49" t="str">
        <f>INDEX(tbl_Nominal[L2 Group],tbl_Data[[#This Row],[Account Match]])</f>
        <v>Overheads</v>
      </c>
      <c r="T325" s="50">
        <f>IF(tbl_Data[[#This Row],[Sign]]="Positive", tbl_Data[[#This Row],[Group Value ]],tbl_Data[[#This Row],[Group Value ]] * -1)</f>
        <v>0</v>
      </c>
    </row>
    <row r="326" spans="1:20">
      <c r="A326" s="15" t="s">
        <v>126</v>
      </c>
      <c r="B326" s="15" t="s">
        <v>206</v>
      </c>
      <c r="C326" s="15" t="s">
        <v>207</v>
      </c>
      <c r="D326" s="15" t="s">
        <v>108</v>
      </c>
      <c r="E326" s="15" t="s">
        <v>27</v>
      </c>
      <c r="F326" s="15" t="s">
        <v>44</v>
      </c>
      <c r="G326" s="15" t="s">
        <v>202</v>
      </c>
      <c r="H326" s="15" t="s">
        <v>132</v>
      </c>
      <c r="I326" s="15" t="s">
        <v>134</v>
      </c>
      <c r="J326" s="15" t="s">
        <v>111</v>
      </c>
      <c r="K326" s="15" t="s">
        <v>15</v>
      </c>
      <c r="L326" s="15" t="s">
        <v>25</v>
      </c>
      <c r="M326" s="15">
        <v>41.67</v>
      </c>
      <c r="N326" s="15" t="s">
        <v>25</v>
      </c>
      <c r="O326" s="15">
        <v>41.67</v>
      </c>
      <c r="P326" s="51">
        <f>IFERROR(MATCH(tbl_Data[[#This Row],[Account ]],tbl_Nominal[Account],0),"NOT FOUND")</f>
        <v>17</v>
      </c>
      <c r="Q326" s="49" t="str">
        <f>INDEX(tbl_Nominal[Sign],tbl_Data[[#This Row],[Account Match]])</f>
        <v>Negative</v>
      </c>
      <c r="R326" s="49" t="str">
        <f>INDEX(tbl_Nominal[L1 Group],tbl_Data[[#This Row],[Account Match]])</f>
        <v>Expenditure</v>
      </c>
      <c r="S326" s="49" t="str">
        <f>INDEX(tbl_Nominal[L2 Group],tbl_Data[[#This Row],[Account Match]])</f>
        <v>Overheads</v>
      </c>
      <c r="T326" s="50">
        <f>IF(tbl_Data[[#This Row],[Sign]]="Positive", tbl_Data[[#This Row],[Group Value ]],tbl_Data[[#This Row],[Group Value ]] * -1)</f>
        <v>-41.67</v>
      </c>
    </row>
    <row r="327" spans="1:20">
      <c r="A327" s="15" t="s">
        <v>126</v>
      </c>
      <c r="B327" s="15" t="s">
        <v>206</v>
      </c>
      <c r="C327" s="15" t="s">
        <v>207</v>
      </c>
      <c r="D327" s="15" t="s">
        <v>108</v>
      </c>
      <c r="E327" s="15" t="s">
        <v>27</v>
      </c>
      <c r="F327" s="15" t="s">
        <v>44</v>
      </c>
      <c r="G327" s="15" t="s">
        <v>202</v>
      </c>
      <c r="H327" s="15" t="s">
        <v>132</v>
      </c>
      <c r="I327" s="15" t="s">
        <v>145</v>
      </c>
      <c r="J327" s="15" t="s">
        <v>111</v>
      </c>
      <c r="K327" s="15" t="s">
        <v>15</v>
      </c>
      <c r="L327" s="15" t="s">
        <v>25</v>
      </c>
      <c r="M327" s="15">
        <v>41.67</v>
      </c>
      <c r="N327" s="15" t="s">
        <v>25</v>
      </c>
      <c r="O327" s="15">
        <v>41.67</v>
      </c>
      <c r="P327" s="51">
        <f>IFERROR(MATCH(tbl_Data[[#This Row],[Account ]],tbl_Nominal[Account],0),"NOT FOUND")</f>
        <v>17</v>
      </c>
      <c r="Q327" s="49" t="str">
        <f>INDEX(tbl_Nominal[Sign],tbl_Data[[#This Row],[Account Match]])</f>
        <v>Negative</v>
      </c>
      <c r="R327" s="49" t="str">
        <f>INDEX(tbl_Nominal[L1 Group],tbl_Data[[#This Row],[Account Match]])</f>
        <v>Expenditure</v>
      </c>
      <c r="S327" s="49" t="str">
        <f>INDEX(tbl_Nominal[L2 Group],tbl_Data[[#This Row],[Account Match]])</f>
        <v>Overheads</v>
      </c>
      <c r="T327" s="50">
        <f>IF(tbl_Data[[#This Row],[Sign]]="Positive", tbl_Data[[#This Row],[Group Value ]],tbl_Data[[#This Row],[Group Value ]] * -1)</f>
        <v>-41.67</v>
      </c>
    </row>
    <row r="328" spans="1:20">
      <c r="A328" s="15" t="s">
        <v>126</v>
      </c>
      <c r="B328" s="15" t="s">
        <v>206</v>
      </c>
      <c r="C328" s="15" t="s">
        <v>207</v>
      </c>
      <c r="D328" s="15" t="s">
        <v>108</v>
      </c>
      <c r="E328" s="15" t="s">
        <v>27</v>
      </c>
      <c r="F328" s="15" t="s">
        <v>44</v>
      </c>
      <c r="G328" s="15" t="s">
        <v>202</v>
      </c>
      <c r="H328" s="15" t="s">
        <v>132</v>
      </c>
      <c r="I328" s="15" t="s">
        <v>135</v>
      </c>
      <c r="J328" s="15" t="s">
        <v>111</v>
      </c>
      <c r="K328" s="15" t="s">
        <v>15</v>
      </c>
      <c r="L328" s="15" t="s">
        <v>25</v>
      </c>
      <c r="M328" s="15">
        <v>41.67</v>
      </c>
      <c r="N328" s="15" t="s">
        <v>25</v>
      </c>
      <c r="O328" s="15">
        <v>41.67</v>
      </c>
      <c r="P328" s="51">
        <f>IFERROR(MATCH(tbl_Data[[#This Row],[Account ]],tbl_Nominal[Account],0),"NOT FOUND")</f>
        <v>17</v>
      </c>
      <c r="Q328" s="49" t="str">
        <f>INDEX(tbl_Nominal[Sign],tbl_Data[[#This Row],[Account Match]])</f>
        <v>Negative</v>
      </c>
      <c r="R328" s="49" t="str">
        <f>INDEX(tbl_Nominal[L1 Group],tbl_Data[[#This Row],[Account Match]])</f>
        <v>Expenditure</v>
      </c>
      <c r="S328" s="49" t="str">
        <f>INDEX(tbl_Nominal[L2 Group],tbl_Data[[#This Row],[Account Match]])</f>
        <v>Overheads</v>
      </c>
      <c r="T328" s="50">
        <f>IF(tbl_Data[[#This Row],[Sign]]="Positive", tbl_Data[[#This Row],[Group Value ]],tbl_Data[[#This Row],[Group Value ]] * -1)</f>
        <v>-41.67</v>
      </c>
    </row>
    <row r="329" spans="1:20">
      <c r="A329" s="15" t="s">
        <v>126</v>
      </c>
      <c r="B329" s="15" t="s">
        <v>206</v>
      </c>
      <c r="C329" s="15" t="s">
        <v>207</v>
      </c>
      <c r="D329" s="15" t="s">
        <v>108</v>
      </c>
      <c r="E329" s="15" t="s">
        <v>27</v>
      </c>
      <c r="F329" s="15" t="s">
        <v>44</v>
      </c>
      <c r="G329" s="15" t="s">
        <v>202</v>
      </c>
      <c r="H329" s="15" t="s">
        <v>132</v>
      </c>
      <c r="I329" s="15" t="s">
        <v>146</v>
      </c>
      <c r="J329" s="15" t="s">
        <v>111</v>
      </c>
      <c r="K329" s="15" t="s">
        <v>15</v>
      </c>
      <c r="L329" s="15" t="s">
        <v>25</v>
      </c>
      <c r="M329" s="15">
        <v>41.67</v>
      </c>
      <c r="N329" s="15" t="s">
        <v>25</v>
      </c>
      <c r="O329" s="15">
        <v>41.67</v>
      </c>
      <c r="P329" s="51">
        <f>IFERROR(MATCH(tbl_Data[[#This Row],[Account ]],tbl_Nominal[Account],0),"NOT FOUND")</f>
        <v>17</v>
      </c>
      <c r="Q329" s="49" t="str">
        <f>INDEX(tbl_Nominal[Sign],tbl_Data[[#This Row],[Account Match]])</f>
        <v>Negative</v>
      </c>
      <c r="R329" s="49" t="str">
        <f>INDEX(tbl_Nominal[L1 Group],tbl_Data[[#This Row],[Account Match]])</f>
        <v>Expenditure</v>
      </c>
      <c r="S329" s="49" t="str">
        <f>INDEX(tbl_Nominal[L2 Group],tbl_Data[[#This Row],[Account Match]])</f>
        <v>Overheads</v>
      </c>
      <c r="T329" s="50">
        <f>IF(tbl_Data[[#This Row],[Sign]]="Positive", tbl_Data[[#This Row],[Group Value ]],tbl_Data[[#This Row],[Group Value ]] * -1)</f>
        <v>-41.67</v>
      </c>
    </row>
    <row r="330" spans="1:20">
      <c r="A330" s="15" t="s">
        <v>126</v>
      </c>
      <c r="B330" s="15" t="s">
        <v>206</v>
      </c>
      <c r="C330" s="15" t="s">
        <v>207</v>
      </c>
      <c r="D330" s="15" t="s">
        <v>108</v>
      </c>
      <c r="E330" s="15" t="s">
        <v>27</v>
      </c>
      <c r="F330" s="15" t="s">
        <v>44</v>
      </c>
      <c r="G330" s="15" t="s">
        <v>202</v>
      </c>
      <c r="H330" s="15" t="s">
        <v>42</v>
      </c>
      <c r="I330" s="15" t="s">
        <v>42</v>
      </c>
      <c r="J330" s="15" t="s">
        <v>111</v>
      </c>
      <c r="K330" s="15" t="s">
        <v>15</v>
      </c>
      <c r="L330" s="15" t="s">
        <v>25</v>
      </c>
      <c r="M330" s="15">
        <v>0</v>
      </c>
      <c r="N330" s="15" t="s">
        <v>25</v>
      </c>
      <c r="O330" s="15">
        <v>0</v>
      </c>
      <c r="P330" s="51">
        <f>IFERROR(MATCH(tbl_Data[[#This Row],[Account ]],tbl_Nominal[Account],0),"NOT FOUND")</f>
        <v>17</v>
      </c>
      <c r="Q330" s="49" t="str">
        <f>INDEX(tbl_Nominal[Sign],tbl_Data[[#This Row],[Account Match]])</f>
        <v>Negative</v>
      </c>
      <c r="R330" s="49" t="str">
        <f>INDEX(tbl_Nominal[L1 Group],tbl_Data[[#This Row],[Account Match]])</f>
        <v>Expenditure</v>
      </c>
      <c r="S330" s="49" t="str">
        <f>INDEX(tbl_Nominal[L2 Group],tbl_Data[[#This Row],[Account Match]])</f>
        <v>Overheads</v>
      </c>
      <c r="T330" s="50">
        <f>IF(tbl_Data[[#This Row],[Sign]]="Positive", tbl_Data[[#This Row],[Group Value ]],tbl_Data[[#This Row],[Group Value ]] * -1)</f>
        <v>0</v>
      </c>
    </row>
    <row r="331" spans="1:20">
      <c r="A331" s="15" t="s">
        <v>126</v>
      </c>
      <c r="B331" s="15" t="s">
        <v>208</v>
      </c>
      <c r="C331" s="15" t="s">
        <v>209</v>
      </c>
      <c r="D331" s="15" t="s">
        <v>108</v>
      </c>
      <c r="E331" s="15" t="s">
        <v>27</v>
      </c>
      <c r="F331" s="15" t="s">
        <v>44</v>
      </c>
      <c r="G331" s="15" t="s">
        <v>202</v>
      </c>
      <c r="H331" s="15" t="s">
        <v>132</v>
      </c>
      <c r="I331" s="15" t="s">
        <v>133</v>
      </c>
      <c r="J331" s="15" t="s">
        <v>111</v>
      </c>
      <c r="K331" s="15" t="s">
        <v>15</v>
      </c>
      <c r="L331" s="15" t="s">
        <v>25</v>
      </c>
      <c r="M331" s="15">
        <v>0</v>
      </c>
      <c r="N331" s="15" t="s">
        <v>25</v>
      </c>
      <c r="O331" s="15">
        <v>0</v>
      </c>
      <c r="P331" s="51">
        <f>IFERROR(MATCH(tbl_Data[[#This Row],[Account ]],tbl_Nominal[Account],0),"NOT FOUND")</f>
        <v>18</v>
      </c>
      <c r="Q331" s="49" t="str">
        <f>INDEX(tbl_Nominal[Sign],tbl_Data[[#This Row],[Account Match]])</f>
        <v>Negative</v>
      </c>
      <c r="R331" s="49" t="str">
        <f>INDEX(tbl_Nominal[L1 Group],tbl_Data[[#This Row],[Account Match]])</f>
        <v>Expenditure</v>
      </c>
      <c r="S331" s="49" t="str">
        <f>INDEX(tbl_Nominal[L2 Group],tbl_Data[[#This Row],[Account Match]])</f>
        <v>Overheads</v>
      </c>
      <c r="T331" s="50">
        <f>IF(tbl_Data[[#This Row],[Sign]]="Positive", tbl_Data[[#This Row],[Group Value ]],tbl_Data[[#This Row],[Group Value ]] * -1)</f>
        <v>0</v>
      </c>
    </row>
    <row r="332" spans="1:20">
      <c r="A332" s="15" t="s">
        <v>126</v>
      </c>
      <c r="B332" s="15" t="s">
        <v>208</v>
      </c>
      <c r="C332" s="15" t="s">
        <v>209</v>
      </c>
      <c r="D332" s="15" t="s">
        <v>108</v>
      </c>
      <c r="E332" s="15" t="s">
        <v>27</v>
      </c>
      <c r="F332" s="15" t="s">
        <v>44</v>
      </c>
      <c r="G332" s="15" t="s">
        <v>202</v>
      </c>
      <c r="H332" s="15" t="s">
        <v>132</v>
      </c>
      <c r="I332" s="15" t="s">
        <v>134</v>
      </c>
      <c r="J332" s="15" t="s">
        <v>111</v>
      </c>
      <c r="K332" s="15" t="s">
        <v>15</v>
      </c>
      <c r="L332" s="15" t="s">
        <v>25</v>
      </c>
      <c r="M332" s="15">
        <v>166.67</v>
      </c>
      <c r="N332" s="15" t="s">
        <v>25</v>
      </c>
      <c r="O332" s="15">
        <v>166.67</v>
      </c>
      <c r="P332" s="51">
        <f>IFERROR(MATCH(tbl_Data[[#This Row],[Account ]],tbl_Nominal[Account],0),"NOT FOUND")</f>
        <v>18</v>
      </c>
      <c r="Q332" s="49" t="str">
        <f>INDEX(tbl_Nominal[Sign],tbl_Data[[#This Row],[Account Match]])</f>
        <v>Negative</v>
      </c>
      <c r="R332" s="49" t="str">
        <f>INDEX(tbl_Nominal[L1 Group],tbl_Data[[#This Row],[Account Match]])</f>
        <v>Expenditure</v>
      </c>
      <c r="S332" s="49" t="str">
        <f>INDEX(tbl_Nominal[L2 Group],tbl_Data[[#This Row],[Account Match]])</f>
        <v>Overheads</v>
      </c>
      <c r="T332" s="50">
        <f>IF(tbl_Data[[#This Row],[Sign]]="Positive", tbl_Data[[#This Row],[Group Value ]],tbl_Data[[#This Row],[Group Value ]] * -1)</f>
        <v>-166.67</v>
      </c>
    </row>
    <row r="333" spans="1:20">
      <c r="A333" s="15" t="s">
        <v>126</v>
      </c>
      <c r="B333" s="15" t="s">
        <v>208</v>
      </c>
      <c r="C333" s="15" t="s">
        <v>209</v>
      </c>
      <c r="D333" s="15" t="s">
        <v>108</v>
      </c>
      <c r="E333" s="15" t="s">
        <v>27</v>
      </c>
      <c r="F333" s="15" t="s">
        <v>44</v>
      </c>
      <c r="G333" s="15" t="s">
        <v>202</v>
      </c>
      <c r="H333" s="15" t="s">
        <v>132</v>
      </c>
      <c r="I333" s="15" t="s">
        <v>145</v>
      </c>
      <c r="J333" s="15" t="s">
        <v>111</v>
      </c>
      <c r="K333" s="15" t="s">
        <v>15</v>
      </c>
      <c r="L333" s="15" t="s">
        <v>25</v>
      </c>
      <c r="M333" s="15">
        <v>166.67</v>
      </c>
      <c r="N333" s="15" t="s">
        <v>25</v>
      </c>
      <c r="O333" s="15">
        <v>166.67</v>
      </c>
      <c r="P333" s="51">
        <f>IFERROR(MATCH(tbl_Data[[#This Row],[Account ]],tbl_Nominal[Account],0),"NOT FOUND")</f>
        <v>18</v>
      </c>
      <c r="Q333" s="49" t="str">
        <f>INDEX(tbl_Nominal[Sign],tbl_Data[[#This Row],[Account Match]])</f>
        <v>Negative</v>
      </c>
      <c r="R333" s="49" t="str">
        <f>INDEX(tbl_Nominal[L1 Group],tbl_Data[[#This Row],[Account Match]])</f>
        <v>Expenditure</v>
      </c>
      <c r="S333" s="49" t="str">
        <f>INDEX(tbl_Nominal[L2 Group],tbl_Data[[#This Row],[Account Match]])</f>
        <v>Overheads</v>
      </c>
      <c r="T333" s="50">
        <f>IF(tbl_Data[[#This Row],[Sign]]="Positive", tbl_Data[[#This Row],[Group Value ]],tbl_Data[[#This Row],[Group Value ]] * -1)</f>
        <v>-166.67</v>
      </c>
    </row>
    <row r="334" spans="1:20">
      <c r="A334" s="15" t="s">
        <v>126</v>
      </c>
      <c r="B334" s="15" t="s">
        <v>208</v>
      </c>
      <c r="C334" s="15" t="s">
        <v>209</v>
      </c>
      <c r="D334" s="15" t="s">
        <v>108</v>
      </c>
      <c r="E334" s="15" t="s">
        <v>27</v>
      </c>
      <c r="F334" s="15" t="s">
        <v>44</v>
      </c>
      <c r="G334" s="15" t="s">
        <v>202</v>
      </c>
      <c r="H334" s="15" t="s">
        <v>132</v>
      </c>
      <c r="I334" s="15" t="s">
        <v>135</v>
      </c>
      <c r="J334" s="15" t="s">
        <v>111</v>
      </c>
      <c r="K334" s="15" t="s">
        <v>15</v>
      </c>
      <c r="L334" s="15" t="s">
        <v>25</v>
      </c>
      <c r="M334" s="15">
        <v>166.67</v>
      </c>
      <c r="N334" s="15" t="s">
        <v>25</v>
      </c>
      <c r="O334" s="15">
        <v>166.67</v>
      </c>
      <c r="P334" s="51">
        <f>IFERROR(MATCH(tbl_Data[[#This Row],[Account ]],tbl_Nominal[Account],0),"NOT FOUND")</f>
        <v>18</v>
      </c>
      <c r="Q334" s="49" t="str">
        <f>INDEX(tbl_Nominal[Sign],tbl_Data[[#This Row],[Account Match]])</f>
        <v>Negative</v>
      </c>
      <c r="R334" s="49" t="str">
        <f>INDEX(tbl_Nominal[L1 Group],tbl_Data[[#This Row],[Account Match]])</f>
        <v>Expenditure</v>
      </c>
      <c r="S334" s="49" t="str">
        <f>INDEX(tbl_Nominal[L2 Group],tbl_Data[[#This Row],[Account Match]])</f>
        <v>Overheads</v>
      </c>
      <c r="T334" s="50">
        <f>IF(tbl_Data[[#This Row],[Sign]]="Positive", tbl_Data[[#This Row],[Group Value ]],tbl_Data[[#This Row],[Group Value ]] * -1)</f>
        <v>-166.67</v>
      </c>
    </row>
    <row r="335" spans="1:20">
      <c r="A335" s="15" t="s">
        <v>126</v>
      </c>
      <c r="B335" s="15" t="s">
        <v>208</v>
      </c>
      <c r="C335" s="15" t="s">
        <v>209</v>
      </c>
      <c r="D335" s="15" t="s">
        <v>108</v>
      </c>
      <c r="E335" s="15" t="s">
        <v>27</v>
      </c>
      <c r="F335" s="15" t="s">
        <v>44</v>
      </c>
      <c r="G335" s="15" t="s">
        <v>202</v>
      </c>
      <c r="H335" s="15" t="s">
        <v>132</v>
      </c>
      <c r="I335" s="15" t="s">
        <v>146</v>
      </c>
      <c r="J335" s="15" t="s">
        <v>111</v>
      </c>
      <c r="K335" s="15" t="s">
        <v>15</v>
      </c>
      <c r="L335" s="15" t="s">
        <v>25</v>
      </c>
      <c r="M335" s="15">
        <v>166.67</v>
      </c>
      <c r="N335" s="15" t="s">
        <v>25</v>
      </c>
      <c r="O335" s="15">
        <v>166.67</v>
      </c>
      <c r="P335" s="51">
        <f>IFERROR(MATCH(tbl_Data[[#This Row],[Account ]],tbl_Nominal[Account],0),"NOT FOUND")</f>
        <v>18</v>
      </c>
      <c r="Q335" s="49" t="str">
        <f>INDEX(tbl_Nominal[Sign],tbl_Data[[#This Row],[Account Match]])</f>
        <v>Negative</v>
      </c>
      <c r="R335" s="49" t="str">
        <f>INDEX(tbl_Nominal[L1 Group],tbl_Data[[#This Row],[Account Match]])</f>
        <v>Expenditure</v>
      </c>
      <c r="S335" s="49" t="str">
        <f>INDEX(tbl_Nominal[L2 Group],tbl_Data[[#This Row],[Account Match]])</f>
        <v>Overheads</v>
      </c>
      <c r="T335" s="50">
        <f>IF(tbl_Data[[#This Row],[Sign]]="Positive", tbl_Data[[#This Row],[Group Value ]],tbl_Data[[#This Row],[Group Value ]] * -1)</f>
        <v>-166.67</v>
      </c>
    </row>
    <row r="336" spans="1:20">
      <c r="A336" s="15" t="s">
        <v>126</v>
      </c>
      <c r="B336" s="15" t="s">
        <v>208</v>
      </c>
      <c r="C336" s="15" t="s">
        <v>209</v>
      </c>
      <c r="D336" s="15" t="s">
        <v>108</v>
      </c>
      <c r="E336" s="15" t="s">
        <v>27</v>
      </c>
      <c r="F336" s="15" t="s">
        <v>44</v>
      </c>
      <c r="G336" s="15" t="s">
        <v>202</v>
      </c>
      <c r="H336" s="15" t="s">
        <v>42</v>
      </c>
      <c r="I336" s="15" t="s">
        <v>42</v>
      </c>
      <c r="J336" s="15" t="s">
        <v>111</v>
      </c>
      <c r="K336" s="15" t="s">
        <v>15</v>
      </c>
      <c r="L336" s="15" t="s">
        <v>25</v>
      </c>
      <c r="M336" s="15">
        <v>0</v>
      </c>
      <c r="N336" s="15" t="s">
        <v>25</v>
      </c>
      <c r="O336" s="15">
        <v>0</v>
      </c>
      <c r="P336" s="51">
        <f>IFERROR(MATCH(tbl_Data[[#This Row],[Account ]],tbl_Nominal[Account],0),"NOT FOUND")</f>
        <v>18</v>
      </c>
      <c r="Q336" s="49" t="str">
        <f>INDEX(tbl_Nominal[Sign],tbl_Data[[#This Row],[Account Match]])</f>
        <v>Negative</v>
      </c>
      <c r="R336" s="49" t="str">
        <f>INDEX(tbl_Nominal[L1 Group],tbl_Data[[#This Row],[Account Match]])</f>
        <v>Expenditure</v>
      </c>
      <c r="S336" s="49" t="str">
        <f>INDEX(tbl_Nominal[L2 Group],tbl_Data[[#This Row],[Account Match]])</f>
        <v>Overheads</v>
      </c>
      <c r="T336" s="50">
        <f>IF(tbl_Data[[#This Row],[Sign]]="Positive", tbl_Data[[#This Row],[Group Value ]],tbl_Data[[#This Row],[Group Value ]] * -1)</f>
        <v>0</v>
      </c>
    </row>
    <row r="337" spans="1:20">
      <c r="A337" s="15" t="s">
        <v>126</v>
      </c>
      <c r="B337" s="15" t="s">
        <v>210</v>
      </c>
      <c r="C337" s="15" t="s">
        <v>211</v>
      </c>
      <c r="D337" s="15" t="s">
        <v>108</v>
      </c>
      <c r="E337" s="15" t="s">
        <v>27</v>
      </c>
      <c r="F337" s="15" t="s">
        <v>44</v>
      </c>
      <c r="G337" s="15" t="s">
        <v>212</v>
      </c>
      <c r="H337" s="15" t="s">
        <v>132</v>
      </c>
      <c r="I337" s="15" t="s">
        <v>133</v>
      </c>
      <c r="J337" s="15" t="s">
        <v>111</v>
      </c>
      <c r="K337" s="15" t="s">
        <v>15</v>
      </c>
      <c r="L337" s="15" t="s">
        <v>25</v>
      </c>
      <c r="M337" s="15">
        <v>0</v>
      </c>
      <c r="N337" s="15" t="s">
        <v>25</v>
      </c>
      <c r="O337" s="15">
        <v>0</v>
      </c>
      <c r="P337" s="51">
        <f>IFERROR(MATCH(tbl_Data[[#This Row],[Account ]],tbl_Nominal[Account],0),"NOT FOUND")</f>
        <v>19</v>
      </c>
      <c r="Q337" s="49" t="str">
        <f>INDEX(tbl_Nominal[Sign],tbl_Data[[#This Row],[Account Match]])</f>
        <v>Negative</v>
      </c>
      <c r="R337" s="49" t="str">
        <f>INDEX(tbl_Nominal[L1 Group],tbl_Data[[#This Row],[Account Match]])</f>
        <v>Expenditure</v>
      </c>
      <c r="S337" s="49" t="str">
        <f>INDEX(tbl_Nominal[L2 Group],tbl_Data[[#This Row],[Account Match]])</f>
        <v>Overheads</v>
      </c>
      <c r="T337" s="50">
        <f>IF(tbl_Data[[#This Row],[Sign]]="Positive", tbl_Data[[#This Row],[Group Value ]],tbl_Data[[#This Row],[Group Value ]] * -1)</f>
        <v>0</v>
      </c>
    </row>
    <row r="338" spans="1:20">
      <c r="A338" s="15" t="s">
        <v>126</v>
      </c>
      <c r="B338" s="15" t="s">
        <v>210</v>
      </c>
      <c r="C338" s="15" t="s">
        <v>211</v>
      </c>
      <c r="D338" s="15" t="s">
        <v>108</v>
      </c>
      <c r="E338" s="15" t="s">
        <v>27</v>
      </c>
      <c r="F338" s="15" t="s">
        <v>44</v>
      </c>
      <c r="G338" s="15" t="s">
        <v>212</v>
      </c>
      <c r="H338" s="15" t="s">
        <v>132</v>
      </c>
      <c r="I338" s="15" t="s">
        <v>134</v>
      </c>
      <c r="J338" s="15" t="s">
        <v>111</v>
      </c>
      <c r="K338" s="15" t="s">
        <v>15</v>
      </c>
      <c r="L338" s="15" t="s">
        <v>25</v>
      </c>
      <c r="M338" s="15">
        <v>125</v>
      </c>
      <c r="N338" s="15" t="s">
        <v>25</v>
      </c>
      <c r="O338" s="15">
        <v>125</v>
      </c>
      <c r="P338" s="51">
        <f>IFERROR(MATCH(tbl_Data[[#This Row],[Account ]],tbl_Nominal[Account],0),"NOT FOUND")</f>
        <v>19</v>
      </c>
      <c r="Q338" s="49" t="str">
        <f>INDEX(tbl_Nominal[Sign],tbl_Data[[#This Row],[Account Match]])</f>
        <v>Negative</v>
      </c>
      <c r="R338" s="49" t="str">
        <f>INDEX(tbl_Nominal[L1 Group],tbl_Data[[#This Row],[Account Match]])</f>
        <v>Expenditure</v>
      </c>
      <c r="S338" s="49" t="str">
        <f>INDEX(tbl_Nominal[L2 Group],tbl_Data[[#This Row],[Account Match]])</f>
        <v>Overheads</v>
      </c>
      <c r="T338" s="50">
        <f>IF(tbl_Data[[#This Row],[Sign]]="Positive", tbl_Data[[#This Row],[Group Value ]],tbl_Data[[#This Row],[Group Value ]] * -1)</f>
        <v>-125</v>
      </c>
    </row>
    <row r="339" spans="1:20">
      <c r="A339" s="15" t="s">
        <v>126</v>
      </c>
      <c r="B339" s="15" t="s">
        <v>210</v>
      </c>
      <c r="C339" s="15" t="s">
        <v>211</v>
      </c>
      <c r="D339" s="15" t="s">
        <v>108</v>
      </c>
      <c r="E339" s="15" t="s">
        <v>27</v>
      </c>
      <c r="F339" s="15" t="s">
        <v>44</v>
      </c>
      <c r="G339" s="15" t="s">
        <v>212</v>
      </c>
      <c r="H339" s="15" t="s">
        <v>132</v>
      </c>
      <c r="I339" s="15" t="s">
        <v>145</v>
      </c>
      <c r="J339" s="15" t="s">
        <v>111</v>
      </c>
      <c r="K339" s="15" t="s">
        <v>15</v>
      </c>
      <c r="L339" s="15" t="s">
        <v>25</v>
      </c>
      <c r="M339" s="15">
        <v>125</v>
      </c>
      <c r="N339" s="15" t="s">
        <v>25</v>
      </c>
      <c r="O339" s="15">
        <v>125</v>
      </c>
      <c r="P339" s="51">
        <f>IFERROR(MATCH(tbl_Data[[#This Row],[Account ]],tbl_Nominal[Account],0),"NOT FOUND")</f>
        <v>19</v>
      </c>
      <c r="Q339" s="49" t="str">
        <f>INDEX(tbl_Nominal[Sign],tbl_Data[[#This Row],[Account Match]])</f>
        <v>Negative</v>
      </c>
      <c r="R339" s="49" t="str">
        <f>INDEX(tbl_Nominal[L1 Group],tbl_Data[[#This Row],[Account Match]])</f>
        <v>Expenditure</v>
      </c>
      <c r="S339" s="49" t="str">
        <f>INDEX(tbl_Nominal[L2 Group],tbl_Data[[#This Row],[Account Match]])</f>
        <v>Overheads</v>
      </c>
      <c r="T339" s="50">
        <f>IF(tbl_Data[[#This Row],[Sign]]="Positive", tbl_Data[[#This Row],[Group Value ]],tbl_Data[[#This Row],[Group Value ]] * -1)</f>
        <v>-125</v>
      </c>
    </row>
    <row r="340" spans="1:20">
      <c r="A340" s="15" t="s">
        <v>126</v>
      </c>
      <c r="B340" s="15" t="s">
        <v>210</v>
      </c>
      <c r="C340" s="15" t="s">
        <v>211</v>
      </c>
      <c r="D340" s="15" t="s">
        <v>108</v>
      </c>
      <c r="E340" s="15" t="s">
        <v>27</v>
      </c>
      <c r="F340" s="15" t="s">
        <v>44</v>
      </c>
      <c r="G340" s="15" t="s">
        <v>212</v>
      </c>
      <c r="H340" s="15" t="s">
        <v>132</v>
      </c>
      <c r="I340" s="15" t="s">
        <v>135</v>
      </c>
      <c r="J340" s="15" t="s">
        <v>111</v>
      </c>
      <c r="K340" s="15" t="s">
        <v>15</v>
      </c>
      <c r="L340" s="15" t="s">
        <v>25</v>
      </c>
      <c r="M340" s="15">
        <v>125</v>
      </c>
      <c r="N340" s="15" t="s">
        <v>25</v>
      </c>
      <c r="O340" s="15">
        <v>125</v>
      </c>
      <c r="P340" s="51">
        <f>IFERROR(MATCH(tbl_Data[[#This Row],[Account ]],tbl_Nominal[Account],0),"NOT FOUND")</f>
        <v>19</v>
      </c>
      <c r="Q340" s="49" t="str">
        <f>INDEX(tbl_Nominal[Sign],tbl_Data[[#This Row],[Account Match]])</f>
        <v>Negative</v>
      </c>
      <c r="R340" s="49" t="str">
        <f>INDEX(tbl_Nominal[L1 Group],tbl_Data[[#This Row],[Account Match]])</f>
        <v>Expenditure</v>
      </c>
      <c r="S340" s="49" t="str">
        <f>INDEX(tbl_Nominal[L2 Group],tbl_Data[[#This Row],[Account Match]])</f>
        <v>Overheads</v>
      </c>
      <c r="T340" s="50">
        <f>IF(tbl_Data[[#This Row],[Sign]]="Positive", tbl_Data[[#This Row],[Group Value ]],tbl_Data[[#This Row],[Group Value ]] * -1)</f>
        <v>-125</v>
      </c>
    </row>
    <row r="341" spans="1:20">
      <c r="A341" s="15" t="s">
        <v>126</v>
      </c>
      <c r="B341" s="15" t="s">
        <v>210</v>
      </c>
      <c r="C341" s="15" t="s">
        <v>211</v>
      </c>
      <c r="D341" s="15" t="s">
        <v>108</v>
      </c>
      <c r="E341" s="15" t="s">
        <v>27</v>
      </c>
      <c r="F341" s="15" t="s">
        <v>44</v>
      </c>
      <c r="G341" s="15" t="s">
        <v>212</v>
      </c>
      <c r="H341" s="15" t="s">
        <v>132</v>
      </c>
      <c r="I341" s="15" t="s">
        <v>146</v>
      </c>
      <c r="J341" s="15" t="s">
        <v>111</v>
      </c>
      <c r="K341" s="15" t="s">
        <v>15</v>
      </c>
      <c r="L341" s="15" t="s">
        <v>25</v>
      </c>
      <c r="M341" s="15">
        <v>125</v>
      </c>
      <c r="N341" s="15" t="s">
        <v>25</v>
      </c>
      <c r="O341" s="15">
        <v>125</v>
      </c>
      <c r="P341" s="51">
        <f>IFERROR(MATCH(tbl_Data[[#This Row],[Account ]],tbl_Nominal[Account],0),"NOT FOUND")</f>
        <v>19</v>
      </c>
      <c r="Q341" s="49" t="str">
        <f>INDEX(tbl_Nominal[Sign],tbl_Data[[#This Row],[Account Match]])</f>
        <v>Negative</v>
      </c>
      <c r="R341" s="49" t="str">
        <f>INDEX(tbl_Nominal[L1 Group],tbl_Data[[#This Row],[Account Match]])</f>
        <v>Expenditure</v>
      </c>
      <c r="S341" s="49" t="str">
        <f>INDEX(tbl_Nominal[L2 Group],tbl_Data[[#This Row],[Account Match]])</f>
        <v>Overheads</v>
      </c>
      <c r="T341" s="50">
        <f>IF(tbl_Data[[#This Row],[Sign]]="Positive", tbl_Data[[#This Row],[Group Value ]],tbl_Data[[#This Row],[Group Value ]] * -1)</f>
        <v>-125</v>
      </c>
    </row>
    <row r="342" spans="1:20">
      <c r="A342" s="15" t="s">
        <v>126</v>
      </c>
      <c r="B342" s="15" t="s">
        <v>210</v>
      </c>
      <c r="C342" s="15" t="s">
        <v>211</v>
      </c>
      <c r="D342" s="15" t="s">
        <v>108</v>
      </c>
      <c r="E342" s="15" t="s">
        <v>27</v>
      </c>
      <c r="F342" s="15" t="s">
        <v>44</v>
      </c>
      <c r="G342" s="15" t="s">
        <v>212</v>
      </c>
      <c r="H342" s="15" t="s">
        <v>42</v>
      </c>
      <c r="I342" s="15" t="s">
        <v>42</v>
      </c>
      <c r="J342" s="15" t="s">
        <v>111</v>
      </c>
      <c r="K342" s="15" t="s">
        <v>15</v>
      </c>
      <c r="L342" s="15" t="s">
        <v>25</v>
      </c>
      <c r="M342" s="15">
        <v>0</v>
      </c>
      <c r="N342" s="15" t="s">
        <v>25</v>
      </c>
      <c r="O342" s="15">
        <v>0</v>
      </c>
      <c r="P342" s="51">
        <f>IFERROR(MATCH(tbl_Data[[#This Row],[Account ]],tbl_Nominal[Account],0),"NOT FOUND")</f>
        <v>19</v>
      </c>
      <c r="Q342" s="49" t="str">
        <f>INDEX(tbl_Nominal[Sign],tbl_Data[[#This Row],[Account Match]])</f>
        <v>Negative</v>
      </c>
      <c r="R342" s="49" t="str">
        <f>INDEX(tbl_Nominal[L1 Group],tbl_Data[[#This Row],[Account Match]])</f>
        <v>Expenditure</v>
      </c>
      <c r="S342" s="49" t="str">
        <f>INDEX(tbl_Nominal[L2 Group],tbl_Data[[#This Row],[Account Match]])</f>
        <v>Overheads</v>
      </c>
      <c r="T342" s="50">
        <f>IF(tbl_Data[[#This Row],[Sign]]="Positive", tbl_Data[[#This Row],[Group Value ]],tbl_Data[[#This Row],[Group Value ]] * -1)</f>
        <v>0</v>
      </c>
    </row>
    <row r="343" spans="1:20">
      <c r="A343" s="15" t="s">
        <v>126</v>
      </c>
      <c r="B343" s="15" t="s">
        <v>213</v>
      </c>
      <c r="C343" s="15" t="s">
        <v>214</v>
      </c>
      <c r="D343" s="15" t="s">
        <v>28</v>
      </c>
      <c r="E343" s="15" t="s">
        <v>27</v>
      </c>
      <c r="F343" s="15" t="s">
        <v>107</v>
      </c>
      <c r="G343" s="15" t="s">
        <v>215</v>
      </c>
      <c r="H343" s="15" t="s">
        <v>132</v>
      </c>
      <c r="I343" s="15" t="s">
        <v>133</v>
      </c>
      <c r="J343" s="15" t="s">
        <v>111</v>
      </c>
      <c r="K343" s="15" t="s">
        <v>15</v>
      </c>
      <c r="L343" s="15" t="s">
        <v>25</v>
      </c>
      <c r="M343" s="15">
        <v>0</v>
      </c>
      <c r="N343" s="15" t="s">
        <v>25</v>
      </c>
      <c r="O343" s="15">
        <v>0</v>
      </c>
      <c r="P343" s="51">
        <f>IFERROR(MATCH(tbl_Data[[#This Row],[Account ]],tbl_Nominal[Account],0),"NOT FOUND")</f>
        <v>31</v>
      </c>
      <c r="Q343" s="49" t="str">
        <f>INDEX(tbl_Nominal[Sign],tbl_Data[[#This Row],[Account Match]])</f>
        <v>Negative</v>
      </c>
      <c r="R343" s="49" t="str">
        <f>INDEX(tbl_Nominal[L1 Group],tbl_Data[[#This Row],[Account Match]])</f>
        <v>Expenditure</v>
      </c>
      <c r="S343" s="49" t="str">
        <f>INDEX(tbl_Nominal[L2 Group],tbl_Data[[#This Row],[Account Match]])</f>
        <v>Overheads</v>
      </c>
      <c r="T343" s="50">
        <f>IF(tbl_Data[[#This Row],[Sign]]="Positive", tbl_Data[[#This Row],[Group Value ]],tbl_Data[[#This Row],[Group Value ]] * -1)</f>
        <v>0</v>
      </c>
    </row>
    <row r="344" spans="1:20">
      <c r="A344" s="15" t="s">
        <v>126</v>
      </c>
      <c r="B344" s="15" t="s">
        <v>213</v>
      </c>
      <c r="C344" s="15" t="s">
        <v>214</v>
      </c>
      <c r="D344" s="15" t="s">
        <v>28</v>
      </c>
      <c r="E344" s="15" t="s">
        <v>27</v>
      </c>
      <c r="F344" s="15" t="s">
        <v>107</v>
      </c>
      <c r="G344" s="15" t="s">
        <v>215</v>
      </c>
      <c r="H344" s="15" t="s">
        <v>132</v>
      </c>
      <c r="I344" s="15" t="s">
        <v>134</v>
      </c>
      <c r="J344" s="15" t="s">
        <v>111</v>
      </c>
      <c r="K344" s="15" t="s">
        <v>15</v>
      </c>
      <c r="L344" s="15" t="s">
        <v>25</v>
      </c>
      <c r="M344" s="15">
        <v>0</v>
      </c>
      <c r="N344" s="15" t="s">
        <v>25</v>
      </c>
      <c r="O344" s="15">
        <v>0</v>
      </c>
      <c r="P344" s="51">
        <f>IFERROR(MATCH(tbl_Data[[#This Row],[Account ]],tbl_Nominal[Account],0),"NOT FOUND")</f>
        <v>31</v>
      </c>
      <c r="Q344" s="49" t="str">
        <f>INDEX(tbl_Nominal[Sign],tbl_Data[[#This Row],[Account Match]])</f>
        <v>Negative</v>
      </c>
      <c r="R344" s="49" t="str">
        <f>INDEX(tbl_Nominal[L1 Group],tbl_Data[[#This Row],[Account Match]])</f>
        <v>Expenditure</v>
      </c>
      <c r="S344" s="49" t="str">
        <f>INDEX(tbl_Nominal[L2 Group],tbl_Data[[#This Row],[Account Match]])</f>
        <v>Overheads</v>
      </c>
      <c r="T344" s="50">
        <f>IF(tbl_Data[[#This Row],[Sign]]="Positive", tbl_Data[[#This Row],[Group Value ]],tbl_Data[[#This Row],[Group Value ]] * -1)</f>
        <v>0</v>
      </c>
    </row>
    <row r="345" spans="1:20">
      <c r="A345" s="15" t="s">
        <v>126</v>
      </c>
      <c r="B345" s="15" t="s">
        <v>213</v>
      </c>
      <c r="C345" s="15" t="s">
        <v>214</v>
      </c>
      <c r="D345" s="15" t="s">
        <v>28</v>
      </c>
      <c r="E345" s="15" t="s">
        <v>27</v>
      </c>
      <c r="F345" s="15" t="s">
        <v>107</v>
      </c>
      <c r="G345" s="15" t="s">
        <v>215</v>
      </c>
      <c r="H345" s="15" t="s">
        <v>132</v>
      </c>
      <c r="I345" s="15" t="s">
        <v>145</v>
      </c>
      <c r="J345" s="15" t="s">
        <v>111</v>
      </c>
      <c r="K345" s="15" t="s">
        <v>15</v>
      </c>
      <c r="L345" s="15" t="s">
        <v>25</v>
      </c>
      <c r="M345" s="15">
        <v>0</v>
      </c>
      <c r="N345" s="15" t="s">
        <v>25</v>
      </c>
      <c r="O345" s="15">
        <v>0</v>
      </c>
      <c r="P345" s="51">
        <f>IFERROR(MATCH(tbl_Data[[#This Row],[Account ]],tbl_Nominal[Account],0),"NOT FOUND")</f>
        <v>31</v>
      </c>
      <c r="Q345" s="49" t="str">
        <f>INDEX(tbl_Nominal[Sign],tbl_Data[[#This Row],[Account Match]])</f>
        <v>Negative</v>
      </c>
      <c r="R345" s="49" t="str">
        <f>INDEX(tbl_Nominal[L1 Group],tbl_Data[[#This Row],[Account Match]])</f>
        <v>Expenditure</v>
      </c>
      <c r="S345" s="49" t="str">
        <f>INDEX(tbl_Nominal[L2 Group],tbl_Data[[#This Row],[Account Match]])</f>
        <v>Overheads</v>
      </c>
      <c r="T345" s="50">
        <f>IF(tbl_Data[[#This Row],[Sign]]="Positive", tbl_Data[[#This Row],[Group Value ]],tbl_Data[[#This Row],[Group Value ]] * -1)</f>
        <v>0</v>
      </c>
    </row>
    <row r="346" spans="1:20">
      <c r="A346" s="15" t="s">
        <v>126</v>
      </c>
      <c r="B346" s="15" t="s">
        <v>213</v>
      </c>
      <c r="C346" s="15" t="s">
        <v>214</v>
      </c>
      <c r="D346" s="15" t="s">
        <v>28</v>
      </c>
      <c r="E346" s="15" t="s">
        <v>27</v>
      </c>
      <c r="F346" s="15" t="s">
        <v>107</v>
      </c>
      <c r="G346" s="15" t="s">
        <v>215</v>
      </c>
      <c r="H346" s="15" t="s">
        <v>132</v>
      </c>
      <c r="I346" s="15" t="s">
        <v>135</v>
      </c>
      <c r="J346" s="15" t="s">
        <v>111</v>
      </c>
      <c r="K346" s="15" t="s">
        <v>15</v>
      </c>
      <c r="L346" s="15" t="s">
        <v>25</v>
      </c>
      <c r="M346" s="15">
        <v>0</v>
      </c>
      <c r="N346" s="15" t="s">
        <v>25</v>
      </c>
      <c r="O346" s="15">
        <v>0</v>
      </c>
      <c r="P346" s="51">
        <f>IFERROR(MATCH(tbl_Data[[#This Row],[Account ]],tbl_Nominal[Account],0),"NOT FOUND")</f>
        <v>31</v>
      </c>
      <c r="Q346" s="49" t="str">
        <f>INDEX(tbl_Nominal[Sign],tbl_Data[[#This Row],[Account Match]])</f>
        <v>Negative</v>
      </c>
      <c r="R346" s="49" t="str">
        <f>INDEX(tbl_Nominal[L1 Group],tbl_Data[[#This Row],[Account Match]])</f>
        <v>Expenditure</v>
      </c>
      <c r="S346" s="49" t="str">
        <f>INDEX(tbl_Nominal[L2 Group],tbl_Data[[#This Row],[Account Match]])</f>
        <v>Overheads</v>
      </c>
      <c r="T346" s="50">
        <f>IF(tbl_Data[[#This Row],[Sign]]="Positive", tbl_Data[[#This Row],[Group Value ]],tbl_Data[[#This Row],[Group Value ]] * -1)</f>
        <v>0</v>
      </c>
    </row>
    <row r="347" spans="1:20">
      <c r="A347" s="15" t="s">
        <v>126</v>
      </c>
      <c r="B347" s="15" t="s">
        <v>213</v>
      </c>
      <c r="C347" s="15" t="s">
        <v>214</v>
      </c>
      <c r="D347" s="15" t="s">
        <v>28</v>
      </c>
      <c r="E347" s="15" t="s">
        <v>27</v>
      </c>
      <c r="F347" s="15" t="s">
        <v>107</v>
      </c>
      <c r="G347" s="15" t="s">
        <v>215</v>
      </c>
      <c r="H347" s="15" t="s">
        <v>132</v>
      </c>
      <c r="I347" s="15" t="s">
        <v>146</v>
      </c>
      <c r="J347" s="15" t="s">
        <v>111</v>
      </c>
      <c r="K347" s="15" t="s">
        <v>15</v>
      </c>
      <c r="L347" s="15" t="s">
        <v>25</v>
      </c>
      <c r="M347" s="15">
        <v>0</v>
      </c>
      <c r="N347" s="15" t="s">
        <v>25</v>
      </c>
      <c r="O347" s="15">
        <v>0</v>
      </c>
      <c r="P347" s="51">
        <f>IFERROR(MATCH(tbl_Data[[#This Row],[Account ]],tbl_Nominal[Account],0),"NOT FOUND")</f>
        <v>31</v>
      </c>
      <c r="Q347" s="49" t="str">
        <f>INDEX(tbl_Nominal[Sign],tbl_Data[[#This Row],[Account Match]])</f>
        <v>Negative</v>
      </c>
      <c r="R347" s="49" t="str">
        <f>INDEX(tbl_Nominal[L1 Group],tbl_Data[[#This Row],[Account Match]])</f>
        <v>Expenditure</v>
      </c>
      <c r="S347" s="49" t="str">
        <f>INDEX(tbl_Nominal[L2 Group],tbl_Data[[#This Row],[Account Match]])</f>
        <v>Overheads</v>
      </c>
      <c r="T347" s="50">
        <f>IF(tbl_Data[[#This Row],[Sign]]="Positive", tbl_Data[[#This Row],[Group Value ]],tbl_Data[[#This Row],[Group Value ]] * -1)</f>
        <v>0</v>
      </c>
    </row>
    <row r="348" spans="1:20">
      <c r="A348" s="15" t="s">
        <v>126</v>
      </c>
      <c r="B348" s="15" t="s">
        <v>213</v>
      </c>
      <c r="C348" s="15" t="s">
        <v>214</v>
      </c>
      <c r="D348" s="15" t="s">
        <v>28</v>
      </c>
      <c r="E348" s="15" t="s">
        <v>27</v>
      </c>
      <c r="F348" s="15" t="s">
        <v>107</v>
      </c>
      <c r="G348" s="15" t="s">
        <v>215</v>
      </c>
      <c r="H348" s="15" t="s">
        <v>42</v>
      </c>
      <c r="I348" s="15" t="s">
        <v>42</v>
      </c>
      <c r="J348" s="15" t="s">
        <v>111</v>
      </c>
      <c r="K348" s="15" t="s">
        <v>15</v>
      </c>
      <c r="L348" s="15" t="s">
        <v>25</v>
      </c>
      <c r="M348" s="15">
        <v>66.67</v>
      </c>
      <c r="N348" s="15" t="s">
        <v>25</v>
      </c>
      <c r="O348" s="15">
        <v>66.67</v>
      </c>
      <c r="P348" s="51">
        <f>IFERROR(MATCH(tbl_Data[[#This Row],[Account ]],tbl_Nominal[Account],0),"NOT FOUND")</f>
        <v>31</v>
      </c>
      <c r="Q348" s="49" t="str">
        <f>INDEX(tbl_Nominal[Sign],tbl_Data[[#This Row],[Account Match]])</f>
        <v>Negative</v>
      </c>
      <c r="R348" s="49" t="str">
        <f>INDEX(tbl_Nominal[L1 Group],tbl_Data[[#This Row],[Account Match]])</f>
        <v>Expenditure</v>
      </c>
      <c r="S348" s="49" t="str">
        <f>INDEX(tbl_Nominal[L2 Group],tbl_Data[[#This Row],[Account Match]])</f>
        <v>Overheads</v>
      </c>
      <c r="T348" s="50">
        <f>IF(tbl_Data[[#This Row],[Sign]]="Positive", tbl_Data[[#This Row],[Group Value ]],tbl_Data[[#This Row],[Group Value ]] * -1)</f>
        <v>-66.67</v>
      </c>
    </row>
    <row r="349" spans="1:20">
      <c r="A349" s="15" t="s">
        <v>126</v>
      </c>
      <c r="B349" s="15" t="s">
        <v>216</v>
      </c>
      <c r="C349" s="15" t="s">
        <v>217</v>
      </c>
      <c r="D349" s="15" t="s">
        <v>28</v>
      </c>
      <c r="E349" s="15" t="s">
        <v>27</v>
      </c>
      <c r="F349" s="15" t="s">
        <v>44</v>
      </c>
      <c r="G349" s="15" t="s">
        <v>218</v>
      </c>
      <c r="H349" s="15" t="s">
        <v>132</v>
      </c>
      <c r="I349" s="15" t="s">
        <v>133</v>
      </c>
      <c r="J349" s="15" t="s">
        <v>111</v>
      </c>
      <c r="K349" s="15" t="s">
        <v>15</v>
      </c>
      <c r="L349" s="15" t="s">
        <v>25</v>
      </c>
      <c r="M349" s="15">
        <v>0</v>
      </c>
      <c r="N349" s="15" t="s">
        <v>25</v>
      </c>
      <c r="O349" s="15">
        <v>0</v>
      </c>
      <c r="P349" s="51">
        <f>IFERROR(MATCH(tbl_Data[[#This Row],[Account ]],tbl_Nominal[Account],0),"NOT FOUND")</f>
        <v>32</v>
      </c>
      <c r="Q349" s="49" t="str">
        <f>INDEX(tbl_Nominal[Sign],tbl_Data[[#This Row],[Account Match]])</f>
        <v>Negative</v>
      </c>
      <c r="R349" s="49" t="str">
        <f>INDEX(tbl_Nominal[L1 Group],tbl_Data[[#This Row],[Account Match]])</f>
        <v>Expenditure</v>
      </c>
      <c r="S349" s="49" t="str">
        <f>INDEX(tbl_Nominal[L2 Group],tbl_Data[[#This Row],[Account Match]])</f>
        <v>Overheads</v>
      </c>
      <c r="T349" s="50">
        <f>IF(tbl_Data[[#This Row],[Sign]]="Positive", tbl_Data[[#This Row],[Group Value ]],tbl_Data[[#This Row],[Group Value ]] * -1)</f>
        <v>0</v>
      </c>
    </row>
    <row r="350" spans="1:20">
      <c r="A350" s="15" t="s">
        <v>126</v>
      </c>
      <c r="B350" s="15" t="s">
        <v>216</v>
      </c>
      <c r="C350" s="15" t="s">
        <v>217</v>
      </c>
      <c r="D350" s="15" t="s">
        <v>28</v>
      </c>
      <c r="E350" s="15" t="s">
        <v>27</v>
      </c>
      <c r="F350" s="15" t="s">
        <v>44</v>
      </c>
      <c r="G350" s="15" t="s">
        <v>218</v>
      </c>
      <c r="H350" s="15" t="s">
        <v>132</v>
      </c>
      <c r="I350" s="15" t="s">
        <v>134</v>
      </c>
      <c r="J350" s="15" t="s">
        <v>111</v>
      </c>
      <c r="K350" s="15" t="s">
        <v>15</v>
      </c>
      <c r="L350" s="15" t="s">
        <v>25</v>
      </c>
      <c r="M350" s="15">
        <v>0</v>
      </c>
      <c r="N350" s="15" t="s">
        <v>25</v>
      </c>
      <c r="O350" s="15">
        <v>0</v>
      </c>
      <c r="P350" s="51">
        <f>IFERROR(MATCH(tbl_Data[[#This Row],[Account ]],tbl_Nominal[Account],0),"NOT FOUND")</f>
        <v>32</v>
      </c>
      <c r="Q350" s="49" t="str">
        <f>INDEX(tbl_Nominal[Sign],tbl_Data[[#This Row],[Account Match]])</f>
        <v>Negative</v>
      </c>
      <c r="R350" s="49" t="str">
        <f>INDEX(tbl_Nominal[L1 Group],tbl_Data[[#This Row],[Account Match]])</f>
        <v>Expenditure</v>
      </c>
      <c r="S350" s="49" t="str">
        <f>INDEX(tbl_Nominal[L2 Group],tbl_Data[[#This Row],[Account Match]])</f>
        <v>Overheads</v>
      </c>
      <c r="T350" s="50">
        <f>IF(tbl_Data[[#This Row],[Sign]]="Positive", tbl_Data[[#This Row],[Group Value ]],tbl_Data[[#This Row],[Group Value ]] * -1)</f>
        <v>0</v>
      </c>
    </row>
    <row r="351" spans="1:20">
      <c r="A351" s="15" t="s">
        <v>126</v>
      </c>
      <c r="B351" s="15" t="s">
        <v>216</v>
      </c>
      <c r="C351" s="15" t="s">
        <v>217</v>
      </c>
      <c r="D351" s="15" t="s">
        <v>28</v>
      </c>
      <c r="E351" s="15" t="s">
        <v>27</v>
      </c>
      <c r="F351" s="15" t="s">
        <v>44</v>
      </c>
      <c r="G351" s="15" t="s">
        <v>218</v>
      </c>
      <c r="H351" s="15" t="s">
        <v>132</v>
      </c>
      <c r="I351" s="15" t="s">
        <v>145</v>
      </c>
      <c r="J351" s="15" t="s">
        <v>111</v>
      </c>
      <c r="K351" s="15" t="s">
        <v>15</v>
      </c>
      <c r="L351" s="15" t="s">
        <v>25</v>
      </c>
      <c r="M351" s="15">
        <v>0</v>
      </c>
      <c r="N351" s="15" t="s">
        <v>25</v>
      </c>
      <c r="O351" s="15">
        <v>0</v>
      </c>
      <c r="P351" s="51">
        <f>IFERROR(MATCH(tbl_Data[[#This Row],[Account ]],tbl_Nominal[Account],0),"NOT FOUND")</f>
        <v>32</v>
      </c>
      <c r="Q351" s="49" t="str">
        <f>INDEX(tbl_Nominal[Sign],tbl_Data[[#This Row],[Account Match]])</f>
        <v>Negative</v>
      </c>
      <c r="R351" s="49" t="str">
        <f>INDEX(tbl_Nominal[L1 Group],tbl_Data[[#This Row],[Account Match]])</f>
        <v>Expenditure</v>
      </c>
      <c r="S351" s="49" t="str">
        <f>INDEX(tbl_Nominal[L2 Group],tbl_Data[[#This Row],[Account Match]])</f>
        <v>Overheads</v>
      </c>
      <c r="T351" s="50">
        <f>IF(tbl_Data[[#This Row],[Sign]]="Positive", tbl_Data[[#This Row],[Group Value ]],tbl_Data[[#This Row],[Group Value ]] * -1)</f>
        <v>0</v>
      </c>
    </row>
    <row r="352" spans="1:20">
      <c r="A352" s="15" t="s">
        <v>126</v>
      </c>
      <c r="B352" s="15" t="s">
        <v>216</v>
      </c>
      <c r="C352" s="15" t="s">
        <v>217</v>
      </c>
      <c r="D352" s="15" t="s">
        <v>28</v>
      </c>
      <c r="E352" s="15" t="s">
        <v>27</v>
      </c>
      <c r="F352" s="15" t="s">
        <v>44</v>
      </c>
      <c r="G352" s="15" t="s">
        <v>218</v>
      </c>
      <c r="H352" s="15" t="s">
        <v>132</v>
      </c>
      <c r="I352" s="15" t="s">
        <v>135</v>
      </c>
      <c r="J352" s="15" t="s">
        <v>111</v>
      </c>
      <c r="K352" s="15" t="s">
        <v>15</v>
      </c>
      <c r="L352" s="15" t="s">
        <v>25</v>
      </c>
      <c r="M352" s="15">
        <v>0</v>
      </c>
      <c r="N352" s="15" t="s">
        <v>25</v>
      </c>
      <c r="O352" s="15">
        <v>0</v>
      </c>
      <c r="P352" s="51">
        <f>IFERROR(MATCH(tbl_Data[[#This Row],[Account ]],tbl_Nominal[Account],0),"NOT FOUND")</f>
        <v>32</v>
      </c>
      <c r="Q352" s="49" t="str">
        <f>INDEX(tbl_Nominal[Sign],tbl_Data[[#This Row],[Account Match]])</f>
        <v>Negative</v>
      </c>
      <c r="R352" s="49" t="str">
        <f>INDEX(tbl_Nominal[L1 Group],tbl_Data[[#This Row],[Account Match]])</f>
        <v>Expenditure</v>
      </c>
      <c r="S352" s="49" t="str">
        <f>INDEX(tbl_Nominal[L2 Group],tbl_Data[[#This Row],[Account Match]])</f>
        <v>Overheads</v>
      </c>
      <c r="T352" s="50">
        <f>IF(tbl_Data[[#This Row],[Sign]]="Positive", tbl_Data[[#This Row],[Group Value ]],tbl_Data[[#This Row],[Group Value ]] * -1)</f>
        <v>0</v>
      </c>
    </row>
    <row r="353" spans="1:20">
      <c r="A353" s="15" t="s">
        <v>126</v>
      </c>
      <c r="B353" s="15" t="s">
        <v>216</v>
      </c>
      <c r="C353" s="15" t="s">
        <v>217</v>
      </c>
      <c r="D353" s="15" t="s">
        <v>28</v>
      </c>
      <c r="E353" s="15" t="s">
        <v>27</v>
      </c>
      <c r="F353" s="15" t="s">
        <v>44</v>
      </c>
      <c r="G353" s="15" t="s">
        <v>218</v>
      </c>
      <c r="H353" s="15" t="s">
        <v>132</v>
      </c>
      <c r="I353" s="15" t="s">
        <v>146</v>
      </c>
      <c r="J353" s="15" t="s">
        <v>111</v>
      </c>
      <c r="K353" s="15" t="s">
        <v>15</v>
      </c>
      <c r="L353" s="15" t="s">
        <v>25</v>
      </c>
      <c r="M353" s="15">
        <v>0</v>
      </c>
      <c r="N353" s="15" t="s">
        <v>25</v>
      </c>
      <c r="O353" s="15">
        <v>0</v>
      </c>
      <c r="P353" s="51">
        <f>IFERROR(MATCH(tbl_Data[[#This Row],[Account ]],tbl_Nominal[Account],0),"NOT FOUND")</f>
        <v>32</v>
      </c>
      <c r="Q353" s="49" t="str">
        <f>INDEX(tbl_Nominal[Sign],tbl_Data[[#This Row],[Account Match]])</f>
        <v>Negative</v>
      </c>
      <c r="R353" s="49" t="str">
        <f>INDEX(tbl_Nominal[L1 Group],tbl_Data[[#This Row],[Account Match]])</f>
        <v>Expenditure</v>
      </c>
      <c r="S353" s="49" t="str">
        <f>INDEX(tbl_Nominal[L2 Group],tbl_Data[[#This Row],[Account Match]])</f>
        <v>Overheads</v>
      </c>
      <c r="T353" s="50">
        <f>IF(tbl_Data[[#This Row],[Sign]]="Positive", tbl_Data[[#This Row],[Group Value ]],tbl_Data[[#This Row],[Group Value ]] * -1)</f>
        <v>0</v>
      </c>
    </row>
    <row r="354" spans="1:20">
      <c r="A354" s="15" t="s">
        <v>126</v>
      </c>
      <c r="B354" s="15" t="s">
        <v>216</v>
      </c>
      <c r="C354" s="15" t="s">
        <v>217</v>
      </c>
      <c r="D354" s="15" t="s">
        <v>28</v>
      </c>
      <c r="E354" s="15" t="s">
        <v>27</v>
      </c>
      <c r="F354" s="15" t="s">
        <v>44</v>
      </c>
      <c r="G354" s="15" t="s">
        <v>218</v>
      </c>
      <c r="H354" s="15" t="s">
        <v>42</v>
      </c>
      <c r="I354" s="15" t="s">
        <v>42</v>
      </c>
      <c r="J354" s="15" t="s">
        <v>111</v>
      </c>
      <c r="K354" s="15" t="s">
        <v>15</v>
      </c>
      <c r="L354" s="15" t="s">
        <v>25</v>
      </c>
      <c r="M354" s="15">
        <v>50</v>
      </c>
      <c r="N354" s="15" t="s">
        <v>25</v>
      </c>
      <c r="O354" s="15">
        <v>50</v>
      </c>
      <c r="P354" s="51">
        <f>IFERROR(MATCH(tbl_Data[[#This Row],[Account ]],tbl_Nominal[Account],0),"NOT FOUND")</f>
        <v>32</v>
      </c>
      <c r="Q354" s="49" t="str">
        <f>INDEX(tbl_Nominal[Sign],tbl_Data[[#This Row],[Account Match]])</f>
        <v>Negative</v>
      </c>
      <c r="R354" s="49" t="str">
        <f>INDEX(tbl_Nominal[L1 Group],tbl_Data[[#This Row],[Account Match]])</f>
        <v>Expenditure</v>
      </c>
      <c r="S354" s="49" t="str">
        <f>INDEX(tbl_Nominal[L2 Group],tbl_Data[[#This Row],[Account Match]])</f>
        <v>Overheads</v>
      </c>
      <c r="T354" s="50">
        <f>IF(tbl_Data[[#This Row],[Sign]]="Positive", tbl_Data[[#This Row],[Group Value ]],tbl_Data[[#This Row],[Group Value ]] * -1)</f>
        <v>-50</v>
      </c>
    </row>
    <row r="355" spans="1:20">
      <c r="A355" s="15" t="s">
        <v>126</v>
      </c>
      <c r="B355" s="15" t="s">
        <v>149</v>
      </c>
      <c r="C355" s="15" t="s">
        <v>150</v>
      </c>
      <c r="D355" s="15" t="s">
        <v>24</v>
      </c>
      <c r="E355" s="15" t="s">
        <v>106</v>
      </c>
      <c r="F355" s="15" t="s">
        <v>41</v>
      </c>
      <c r="G355" s="15" t="s">
        <v>151</v>
      </c>
      <c r="H355" s="15" t="s">
        <v>132</v>
      </c>
      <c r="I355" s="15" t="s">
        <v>133</v>
      </c>
      <c r="J355" s="15" t="s">
        <v>112</v>
      </c>
      <c r="K355" s="15" t="s">
        <v>15</v>
      </c>
      <c r="L355" s="15" t="s">
        <v>25</v>
      </c>
      <c r="M355" s="15">
        <v>1136.67</v>
      </c>
      <c r="N355" s="15" t="s">
        <v>25</v>
      </c>
      <c r="O355" s="15">
        <v>1136.67</v>
      </c>
      <c r="P355" s="51">
        <f>IFERROR(MATCH(tbl_Data[[#This Row],[Account ]],tbl_Nominal[Account],0),"NOT FOUND")</f>
        <v>1</v>
      </c>
      <c r="Q355" s="49" t="str">
        <f>INDEX(tbl_Nominal[Sign],tbl_Data[[#This Row],[Account Match]])</f>
        <v>Positive</v>
      </c>
      <c r="R355" s="49" t="str">
        <f>INDEX(tbl_Nominal[L1 Group],tbl_Data[[#This Row],[Account Match]])</f>
        <v>Revenue</v>
      </c>
      <c r="S355" s="49" t="str">
        <f>INDEX(tbl_Nominal[L2 Group],tbl_Data[[#This Row],[Account Match]])</f>
        <v>Revenue</v>
      </c>
      <c r="T355" s="50">
        <f>IF(tbl_Data[[#This Row],[Sign]]="Positive", tbl_Data[[#This Row],[Group Value ]],tbl_Data[[#This Row],[Group Value ]] * -1)</f>
        <v>1136.67</v>
      </c>
    </row>
    <row r="356" spans="1:20">
      <c r="A356" s="15" t="s">
        <v>126</v>
      </c>
      <c r="B356" s="15" t="s">
        <v>149</v>
      </c>
      <c r="C356" s="15" t="s">
        <v>150</v>
      </c>
      <c r="D356" s="15" t="s">
        <v>24</v>
      </c>
      <c r="E356" s="15" t="s">
        <v>106</v>
      </c>
      <c r="F356" s="15" t="s">
        <v>41</v>
      </c>
      <c r="G356" s="15" t="s">
        <v>151</v>
      </c>
      <c r="H356" s="15" t="s">
        <v>132</v>
      </c>
      <c r="I356" s="15" t="s">
        <v>134</v>
      </c>
      <c r="J356" s="15" t="s">
        <v>112</v>
      </c>
      <c r="K356" s="15" t="s">
        <v>15</v>
      </c>
      <c r="L356" s="15" t="s">
        <v>25</v>
      </c>
      <c r="M356" s="15">
        <v>0</v>
      </c>
      <c r="N356" s="15" t="s">
        <v>25</v>
      </c>
      <c r="O356" s="15">
        <v>0</v>
      </c>
      <c r="P356" s="51">
        <f>IFERROR(MATCH(tbl_Data[[#This Row],[Account ]],tbl_Nominal[Account],0),"NOT FOUND")</f>
        <v>1</v>
      </c>
      <c r="Q356" s="49" t="str">
        <f>INDEX(tbl_Nominal[Sign],tbl_Data[[#This Row],[Account Match]])</f>
        <v>Positive</v>
      </c>
      <c r="R356" s="49" t="str">
        <f>INDEX(tbl_Nominal[L1 Group],tbl_Data[[#This Row],[Account Match]])</f>
        <v>Revenue</v>
      </c>
      <c r="S356" s="49" t="str">
        <f>INDEX(tbl_Nominal[L2 Group],tbl_Data[[#This Row],[Account Match]])</f>
        <v>Revenue</v>
      </c>
      <c r="T356" s="50">
        <f>IF(tbl_Data[[#This Row],[Sign]]="Positive", tbl_Data[[#This Row],[Group Value ]],tbl_Data[[#This Row],[Group Value ]] * -1)</f>
        <v>0</v>
      </c>
    </row>
    <row r="357" spans="1:20">
      <c r="A357" s="15" t="s">
        <v>126</v>
      </c>
      <c r="B357" s="15" t="s">
        <v>149</v>
      </c>
      <c r="C357" s="15" t="s">
        <v>150</v>
      </c>
      <c r="D357" s="15" t="s">
        <v>24</v>
      </c>
      <c r="E357" s="15" t="s">
        <v>106</v>
      </c>
      <c r="F357" s="15" t="s">
        <v>41</v>
      </c>
      <c r="G357" s="15" t="s">
        <v>151</v>
      </c>
      <c r="H357" s="15" t="s">
        <v>132</v>
      </c>
      <c r="I357" s="15" t="s">
        <v>145</v>
      </c>
      <c r="J357" s="15" t="s">
        <v>112</v>
      </c>
      <c r="K357" s="15" t="s">
        <v>15</v>
      </c>
      <c r="L357" s="15" t="s">
        <v>25</v>
      </c>
      <c r="M357" s="15">
        <v>0</v>
      </c>
      <c r="N357" s="15" t="s">
        <v>25</v>
      </c>
      <c r="O357" s="15">
        <v>0</v>
      </c>
      <c r="P357" s="51">
        <f>IFERROR(MATCH(tbl_Data[[#This Row],[Account ]],tbl_Nominal[Account],0),"NOT FOUND")</f>
        <v>1</v>
      </c>
      <c r="Q357" s="49" t="str">
        <f>INDEX(tbl_Nominal[Sign],tbl_Data[[#This Row],[Account Match]])</f>
        <v>Positive</v>
      </c>
      <c r="R357" s="49" t="str">
        <f>INDEX(tbl_Nominal[L1 Group],tbl_Data[[#This Row],[Account Match]])</f>
        <v>Revenue</v>
      </c>
      <c r="S357" s="49" t="str">
        <f>INDEX(tbl_Nominal[L2 Group],tbl_Data[[#This Row],[Account Match]])</f>
        <v>Revenue</v>
      </c>
      <c r="T357" s="50">
        <f>IF(tbl_Data[[#This Row],[Sign]]="Positive", tbl_Data[[#This Row],[Group Value ]],tbl_Data[[#This Row],[Group Value ]] * -1)</f>
        <v>0</v>
      </c>
    </row>
    <row r="358" spans="1:20">
      <c r="A358" s="15" t="s">
        <v>126</v>
      </c>
      <c r="B358" s="15" t="s">
        <v>149</v>
      </c>
      <c r="C358" s="15" t="s">
        <v>150</v>
      </c>
      <c r="D358" s="15" t="s">
        <v>24</v>
      </c>
      <c r="E358" s="15" t="s">
        <v>106</v>
      </c>
      <c r="F358" s="15" t="s">
        <v>41</v>
      </c>
      <c r="G358" s="15" t="s">
        <v>151</v>
      </c>
      <c r="H358" s="15" t="s">
        <v>132</v>
      </c>
      <c r="I358" s="15" t="s">
        <v>135</v>
      </c>
      <c r="J358" s="15" t="s">
        <v>112</v>
      </c>
      <c r="K358" s="15" t="s">
        <v>15</v>
      </c>
      <c r="L358" s="15" t="s">
        <v>25</v>
      </c>
      <c r="M358" s="15">
        <v>0</v>
      </c>
      <c r="N358" s="15" t="s">
        <v>25</v>
      </c>
      <c r="O358" s="15">
        <v>0</v>
      </c>
      <c r="P358" s="51">
        <f>IFERROR(MATCH(tbl_Data[[#This Row],[Account ]],tbl_Nominal[Account],0),"NOT FOUND")</f>
        <v>1</v>
      </c>
      <c r="Q358" s="49" t="str">
        <f>INDEX(tbl_Nominal[Sign],tbl_Data[[#This Row],[Account Match]])</f>
        <v>Positive</v>
      </c>
      <c r="R358" s="49" t="str">
        <f>INDEX(tbl_Nominal[L1 Group],tbl_Data[[#This Row],[Account Match]])</f>
        <v>Revenue</v>
      </c>
      <c r="S358" s="49" t="str">
        <f>INDEX(tbl_Nominal[L2 Group],tbl_Data[[#This Row],[Account Match]])</f>
        <v>Revenue</v>
      </c>
      <c r="T358" s="50">
        <f>IF(tbl_Data[[#This Row],[Sign]]="Positive", tbl_Data[[#This Row],[Group Value ]],tbl_Data[[#This Row],[Group Value ]] * -1)</f>
        <v>0</v>
      </c>
    </row>
    <row r="359" spans="1:20">
      <c r="A359" s="15" t="s">
        <v>126</v>
      </c>
      <c r="B359" s="15" t="s">
        <v>149</v>
      </c>
      <c r="C359" s="15" t="s">
        <v>150</v>
      </c>
      <c r="D359" s="15" t="s">
        <v>24</v>
      </c>
      <c r="E359" s="15" t="s">
        <v>106</v>
      </c>
      <c r="F359" s="15" t="s">
        <v>41</v>
      </c>
      <c r="G359" s="15" t="s">
        <v>151</v>
      </c>
      <c r="H359" s="15" t="s">
        <v>132</v>
      </c>
      <c r="I359" s="15" t="s">
        <v>146</v>
      </c>
      <c r="J359" s="15" t="s">
        <v>112</v>
      </c>
      <c r="K359" s="15" t="s">
        <v>15</v>
      </c>
      <c r="L359" s="15" t="s">
        <v>25</v>
      </c>
      <c r="M359" s="15">
        <v>0</v>
      </c>
      <c r="N359" s="15" t="s">
        <v>25</v>
      </c>
      <c r="O359" s="15">
        <v>0</v>
      </c>
      <c r="P359" s="51">
        <f>IFERROR(MATCH(tbl_Data[[#This Row],[Account ]],tbl_Nominal[Account],0),"NOT FOUND")</f>
        <v>1</v>
      </c>
      <c r="Q359" s="49" t="str">
        <f>INDEX(tbl_Nominal[Sign],tbl_Data[[#This Row],[Account Match]])</f>
        <v>Positive</v>
      </c>
      <c r="R359" s="49" t="str">
        <f>INDEX(tbl_Nominal[L1 Group],tbl_Data[[#This Row],[Account Match]])</f>
        <v>Revenue</v>
      </c>
      <c r="S359" s="49" t="str">
        <f>INDEX(tbl_Nominal[L2 Group],tbl_Data[[#This Row],[Account Match]])</f>
        <v>Revenue</v>
      </c>
      <c r="T359" s="50">
        <f>IF(tbl_Data[[#This Row],[Sign]]="Positive", tbl_Data[[#This Row],[Group Value ]],tbl_Data[[#This Row],[Group Value ]] * -1)</f>
        <v>0</v>
      </c>
    </row>
    <row r="360" spans="1:20">
      <c r="A360" s="15" t="s">
        <v>126</v>
      </c>
      <c r="B360" s="15" t="s">
        <v>149</v>
      </c>
      <c r="C360" s="15" t="s">
        <v>150</v>
      </c>
      <c r="D360" s="15" t="s">
        <v>24</v>
      </c>
      <c r="E360" s="15" t="s">
        <v>106</v>
      </c>
      <c r="F360" s="15" t="s">
        <v>41</v>
      </c>
      <c r="G360" s="15" t="s">
        <v>151</v>
      </c>
      <c r="H360" s="15" t="s">
        <v>42</v>
      </c>
      <c r="I360" s="15" t="s">
        <v>42</v>
      </c>
      <c r="J360" s="15" t="s">
        <v>112</v>
      </c>
      <c r="K360" s="15" t="s">
        <v>15</v>
      </c>
      <c r="L360" s="15" t="s">
        <v>25</v>
      </c>
      <c r="M360" s="15">
        <v>0</v>
      </c>
      <c r="N360" s="15" t="s">
        <v>25</v>
      </c>
      <c r="O360" s="15">
        <v>0</v>
      </c>
      <c r="P360" s="51">
        <f>IFERROR(MATCH(tbl_Data[[#This Row],[Account ]],tbl_Nominal[Account],0),"NOT FOUND")</f>
        <v>1</v>
      </c>
      <c r="Q360" s="49" t="str">
        <f>INDEX(tbl_Nominal[Sign],tbl_Data[[#This Row],[Account Match]])</f>
        <v>Positive</v>
      </c>
      <c r="R360" s="49" t="str">
        <f>INDEX(tbl_Nominal[L1 Group],tbl_Data[[#This Row],[Account Match]])</f>
        <v>Revenue</v>
      </c>
      <c r="S360" s="49" t="str">
        <f>INDEX(tbl_Nominal[L2 Group],tbl_Data[[#This Row],[Account Match]])</f>
        <v>Revenue</v>
      </c>
      <c r="T360" s="50">
        <f>IF(tbl_Data[[#This Row],[Sign]]="Positive", tbl_Data[[#This Row],[Group Value ]],tbl_Data[[#This Row],[Group Value ]] * -1)</f>
        <v>0</v>
      </c>
    </row>
    <row r="361" spans="1:20">
      <c r="A361" s="15" t="s">
        <v>126</v>
      </c>
      <c r="B361" s="15" t="s">
        <v>152</v>
      </c>
      <c r="C361" s="15" t="s">
        <v>153</v>
      </c>
      <c r="D361" s="15" t="s">
        <v>24</v>
      </c>
      <c r="E361" s="15" t="s">
        <v>106</v>
      </c>
      <c r="F361" s="15" t="s">
        <v>41</v>
      </c>
      <c r="G361" s="15" t="s">
        <v>154</v>
      </c>
      <c r="H361" s="15" t="s">
        <v>132</v>
      </c>
      <c r="I361" s="15" t="s">
        <v>133</v>
      </c>
      <c r="J361" s="15" t="s">
        <v>112</v>
      </c>
      <c r="K361" s="15" t="s">
        <v>15</v>
      </c>
      <c r="L361" s="15" t="s">
        <v>25</v>
      </c>
      <c r="M361" s="15">
        <v>953.33</v>
      </c>
      <c r="N361" s="15" t="s">
        <v>25</v>
      </c>
      <c r="O361" s="15">
        <v>953.33</v>
      </c>
      <c r="P361" s="51">
        <f>IFERROR(MATCH(tbl_Data[[#This Row],[Account ]],tbl_Nominal[Account],0),"NOT FOUND")</f>
        <v>2</v>
      </c>
      <c r="Q361" s="49" t="str">
        <f>INDEX(tbl_Nominal[Sign],tbl_Data[[#This Row],[Account Match]])</f>
        <v>Positive</v>
      </c>
      <c r="R361" s="49" t="str">
        <f>INDEX(tbl_Nominal[L1 Group],tbl_Data[[#This Row],[Account Match]])</f>
        <v>Revenue</v>
      </c>
      <c r="S361" s="49" t="str">
        <f>INDEX(tbl_Nominal[L2 Group],tbl_Data[[#This Row],[Account Match]])</f>
        <v>Revenue</v>
      </c>
      <c r="T361" s="50">
        <f>IF(tbl_Data[[#This Row],[Sign]]="Positive", tbl_Data[[#This Row],[Group Value ]],tbl_Data[[#This Row],[Group Value ]] * -1)</f>
        <v>953.33</v>
      </c>
    </row>
    <row r="362" spans="1:20">
      <c r="A362" s="15" t="s">
        <v>126</v>
      </c>
      <c r="B362" s="15" t="s">
        <v>152</v>
      </c>
      <c r="C362" s="15" t="s">
        <v>153</v>
      </c>
      <c r="D362" s="15" t="s">
        <v>24</v>
      </c>
      <c r="E362" s="15" t="s">
        <v>106</v>
      </c>
      <c r="F362" s="15" t="s">
        <v>41</v>
      </c>
      <c r="G362" s="15" t="s">
        <v>154</v>
      </c>
      <c r="H362" s="15" t="s">
        <v>132</v>
      </c>
      <c r="I362" s="15" t="s">
        <v>134</v>
      </c>
      <c r="J362" s="15" t="s">
        <v>112</v>
      </c>
      <c r="K362" s="15" t="s">
        <v>15</v>
      </c>
      <c r="L362" s="15" t="s">
        <v>25</v>
      </c>
      <c r="M362" s="15">
        <v>0</v>
      </c>
      <c r="N362" s="15" t="s">
        <v>25</v>
      </c>
      <c r="O362" s="15">
        <v>0</v>
      </c>
      <c r="P362" s="51">
        <f>IFERROR(MATCH(tbl_Data[[#This Row],[Account ]],tbl_Nominal[Account],0),"NOT FOUND")</f>
        <v>2</v>
      </c>
      <c r="Q362" s="49" t="str">
        <f>INDEX(tbl_Nominal[Sign],tbl_Data[[#This Row],[Account Match]])</f>
        <v>Positive</v>
      </c>
      <c r="R362" s="49" t="str">
        <f>INDEX(tbl_Nominal[L1 Group],tbl_Data[[#This Row],[Account Match]])</f>
        <v>Revenue</v>
      </c>
      <c r="S362" s="49" t="str">
        <f>INDEX(tbl_Nominal[L2 Group],tbl_Data[[#This Row],[Account Match]])</f>
        <v>Revenue</v>
      </c>
      <c r="T362" s="50">
        <f>IF(tbl_Data[[#This Row],[Sign]]="Positive", tbl_Data[[#This Row],[Group Value ]],tbl_Data[[#This Row],[Group Value ]] * -1)</f>
        <v>0</v>
      </c>
    </row>
    <row r="363" spans="1:20">
      <c r="A363" s="15" t="s">
        <v>126</v>
      </c>
      <c r="B363" s="15" t="s">
        <v>152</v>
      </c>
      <c r="C363" s="15" t="s">
        <v>153</v>
      </c>
      <c r="D363" s="15" t="s">
        <v>24</v>
      </c>
      <c r="E363" s="15" t="s">
        <v>106</v>
      </c>
      <c r="F363" s="15" t="s">
        <v>41</v>
      </c>
      <c r="G363" s="15" t="s">
        <v>154</v>
      </c>
      <c r="H363" s="15" t="s">
        <v>132</v>
      </c>
      <c r="I363" s="15" t="s">
        <v>145</v>
      </c>
      <c r="J363" s="15" t="s">
        <v>112</v>
      </c>
      <c r="K363" s="15" t="s">
        <v>15</v>
      </c>
      <c r="L363" s="15" t="s">
        <v>25</v>
      </c>
      <c r="M363" s="15">
        <v>0</v>
      </c>
      <c r="N363" s="15" t="s">
        <v>25</v>
      </c>
      <c r="O363" s="15">
        <v>0</v>
      </c>
      <c r="P363" s="51">
        <f>IFERROR(MATCH(tbl_Data[[#This Row],[Account ]],tbl_Nominal[Account],0),"NOT FOUND")</f>
        <v>2</v>
      </c>
      <c r="Q363" s="49" t="str">
        <f>INDEX(tbl_Nominal[Sign],tbl_Data[[#This Row],[Account Match]])</f>
        <v>Positive</v>
      </c>
      <c r="R363" s="49" t="str">
        <f>INDEX(tbl_Nominal[L1 Group],tbl_Data[[#This Row],[Account Match]])</f>
        <v>Revenue</v>
      </c>
      <c r="S363" s="49" t="str">
        <f>INDEX(tbl_Nominal[L2 Group],tbl_Data[[#This Row],[Account Match]])</f>
        <v>Revenue</v>
      </c>
      <c r="T363" s="50">
        <f>IF(tbl_Data[[#This Row],[Sign]]="Positive", tbl_Data[[#This Row],[Group Value ]],tbl_Data[[#This Row],[Group Value ]] * -1)</f>
        <v>0</v>
      </c>
    </row>
    <row r="364" spans="1:20">
      <c r="A364" s="15" t="s">
        <v>126</v>
      </c>
      <c r="B364" s="15" t="s">
        <v>152</v>
      </c>
      <c r="C364" s="15" t="s">
        <v>153</v>
      </c>
      <c r="D364" s="15" t="s">
        <v>24</v>
      </c>
      <c r="E364" s="15" t="s">
        <v>106</v>
      </c>
      <c r="F364" s="15" t="s">
        <v>41</v>
      </c>
      <c r="G364" s="15" t="s">
        <v>154</v>
      </c>
      <c r="H364" s="15" t="s">
        <v>132</v>
      </c>
      <c r="I364" s="15" t="s">
        <v>135</v>
      </c>
      <c r="J364" s="15" t="s">
        <v>112</v>
      </c>
      <c r="K364" s="15" t="s">
        <v>15</v>
      </c>
      <c r="L364" s="15" t="s">
        <v>25</v>
      </c>
      <c r="M364" s="15">
        <v>0</v>
      </c>
      <c r="N364" s="15" t="s">
        <v>25</v>
      </c>
      <c r="O364" s="15">
        <v>0</v>
      </c>
      <c r="P364" s="51">
        <f>IFERROR(MATCH(tbl_Data[[#This Row],[Account ]],tbl_Nominal[Account],0),"NOT FOUND")</f>
        <v>2</v>
      </c>
      <c r="Q364" s="49" t="str">
        <f>INDEX(tbl_Nominal[Sign],tbl_Data[[#This Row],[Account Match]])</f>
        <v>Positive</v>
      </c>
      <c r="R364" s="49" t="str">
        <f>INDEX(tbl_Nominal[L1 Group],tbl_Data[[#This Row],[Account Match]])</f>
        <v>Revenue</v>
      </c>
      <c r="S364" s="49" t="str">
        <f>INDEX(tbl_Nominal[L2 Group],tbl_Data[[#This Row],[Account Match]])</f>
        <v>Revenue</v>
      </c>
      <c r="T364" s="50">
        <f>IF(tbl_Data[[#This Row],[Sign]]="Positive", tbl_Data[[#This Row],[Group Value ]],tbl_Data[[#This Row],[Group Value ]] * -1)</f>
        <v>0</v>
      </c>
    </row>
    <row r="365" spans="1:20">
      <c r="A365" s="15" t="s">
        <v>126</v>
      </c>
      <c r="B365" s="15" t="s">
        <v>152</v>
      </c>
      <c r="C365" s="15" t="s">
        <v>153</v>
      </c>
      <c r="D365" s="15" t="s">
        <v>24</v>
      </c>
      <c r="E365" s="15" t="s">
        <v>106</v>
      </c>
      <c r="F365" s="15" t="s">
        <v>41</v>
      </c>
      <c r="G365" s="15" t="s">
        <v>154</v>
      </c>
      <c r="H365" s="15" t="s">
        <v>132</v>
      </c>
      <c r="I365" s="15" t="s">
        <v>146</v>
      </c>
      <c r="J365" s="15" t="s">
        <v>112</v>
      </c>
      <c r="K365" s="15" t="s">
        <v>15</v>
      </c>
      <c r="L365" s="15" t="s">
        <v>25</v>
      </c>
      <c r="M365" s="15">
        <v>0</v>
      </c>
      <c r="N365" s="15" t="s">
        <v>25</v>
      </c>
      <c r="O365" s="15">
        <v>0</v>
      </c>
      <c r="P365" s="51">
        <f>IFERROR(MATCH(tbl_Data[[#This Row],[Account ]],tbl_Nominal[Account],0),"NOT FOUND")</f>
        <v>2</v>
      </c>
      <c r="Q365" s="49" t="str">
        <f>INDEX(tbl_Nominal[Sign],tbl_Data[[#This Row],[Account Match]])</f>
        <v>Positive</v>
      </c>
      <c r="R365" s="49" t="str">
        <f>INDEX(tbl_Nominal[L1 Group],tbl_Data[[#This Row],[Account Match]])</f>
        <v>Revenue</v>
      </c>
      <c r="S365" s="49" t="str">
        <f>INDEX(tbl_Nominal[L2 Group],tbl_Data[[#This Row],[Account Match]])</f>
        <v>Revenue</v>
      </c>
      <c r="T365" s="50">
        <f>IF(tbl_Data[[#This Row],[Sign]]="Positive", tbl_Data[[#This Row],[Group Value ]],tbl_Data[[#This Row],[Group Value ]] * -1)</f>
        <v>0</v>
      </c>
    </row>
    <row r="366" spans="1:20">
      <c r="A366" s="15" t="s">
        <v>126</v>
      </c>
      <c r="B366" s="15" t="s">
        <v>152</v>
      </c>
      <c r="C366" s="15" t="s">
        <v>153</v>
      </c>
      <c r="D366" s="15" t="s">
        <v>24</v>
      </c>
      <c r="E366" s="15" t="s">
        <v>106</v>
      </c>
      <c r="F366" s="15" t="s">
        <v>41</v>
      </c>
      <c r="G366" s="15" t="s">
        <v>154</v>
      </c>
      <c r="H366" s="15" t="s">
        <v>42</v>
      </c>
      <c r="I366" s="15" t="s">
        <v>42</v>
      </c>
      <c r="J366" s="15" t="s">
        <v>112</v>
      </c>
      <c r="K366" s="15" t="s">
        <v>15</v>
      </c>
      <c r="L366" s="15" t="s">
        <v>25</v>
      </c>
      <c r="M366" s="15">
        <v>0</v>
      </c>
      <c r="N366" s="15" t="s">
        <v>25</v>
      </c>
      <c r="O366" s="15">
        <v>0</v>
      </c>
      <c r="P366" s="51">
        <f>IFERROR(MATCH(tbl_Data[[#This Row],[Account ]],tbl_Nominal[Account],0),"NOT FOUND")</f>
        <v>2</v>
      </c>
      <c r="Q366" s="49" t="str">
        <f>INDEX(tbl_Nominal[Sign],tbl_Data[[#This Row],[Account Match]])</f>
        <v>Positive</v>
      </c>
      <c r="R366" s="49" t="str">
        <f>INDEX(tbl_Nominal[L1 Group],tbl_Data[[#This Row],[Account Match]])</f>
        <v>Revenue</v>
      </c>
      <c r="S366" s="49" t="str">
        <f>INDEX(tbl_Nominal[L2 Group],tbl_Data[[#This Row],[Account Match]])</f>
        <v>Revenue</v>
      </c>
      <c r="T366" s="50">
        <f>IF(tbl_Data[[#This Row],[Sign]]="Positive", tbl_Data[[#This Row],[Group Value ]],tbl_Data[[#This Row],[Group Value ]] * -1)</f>
        <v>0</v>
      </c>
    </row>
    <row r="367" spans="1:20">
      <c r="A367" s="15" t="s">
        <v>126</v>
      </c>
      <c r="B367" s="15" t="s">
        <v>127</v>
      </c>
      <c r="C367" s="15" t="s">
        <v>128</v>
      </c>
      <c r="D367" s="15" t="s">
        <v>24</v>
      </c>
      <c r="E367" s="15" t="s">
        <v>129</v>
      </c>
      <c r="F367" s="15" t="s">
        <v>130</v>
      </c>
      <c r="G367" s="15" t="s">
        <v>131</v>
      </c>
      <c r="H367" s="15" t="s">
        <v>132</v>
      </c>
      <c r="I367" s="15" t="s">
        <v>133</v>
      </c>
      <c r="J367" s="15" t="s">
        <v>112</v>
      </c>
      <c r="K367" s="15" t="s">
        <v>15</v>
      </c>
      <c r="L367" s="15" t="s">
        <v>25</v>
      </c>
      <c r="M367" s="15">
        <v>2200</v>
      </c>
      <c r="N367" s="15" t="s">
        <v>25</v>
      </c>
      <c r="O367" s="15">
        <v>2200</v>
      </c>
      <c r="P367" s="51">
        <f>IFERROR(MATCH(tbl_Data[[#This Row],[Account ]],tbl_Nominal[Account],0),"NOT FOUND")</f>
        <v>3</v>
      </c>
      <c r="Q367" s="49" t="str">
        <f>INDEX(tbl_Nominal[Sign],tbl_Data[[#This Row],[Account Match]])</f>
        <v>Positive</v>
      </c>
      <c r="R367" s="49" t="str">
        <f>INDEX(tbl_Nominal[L1 Group],tbl_Data[[#This Row],[Account Match]])</f>
        <v>Revenue</v>
      </c>
      <c r="S367" s="49" t="str">
        <f>INDEX(tbl_Nominal[L2 Group],tbl_Data[[#This Row],[Account Match]])</f>
        <v>Revenue</v>
      </c>
      <c r="T367" s="50">
        <f>IF(tbl_Data[[#This Row],[Sign]]="Positive", tbl_Data[[#This Row],[Group Value ]],tbl_Data[[#This Row],[Group Value ]] * -1)</f>
        <v>2200</v>
      </c>
    </row>
    <row r="368" spans="1:20">
      <c r="A368" s="15" t="s">
        <v>126</v>
      </c>
      <c r="B368" s="15" t="s">
        <v>127</v>
      </c>
      <c r="C368" s="15" t="s">
        <v>128</v>
      </c>
      <c r="D368" s="15" t="s">
        <v>24</v>
      </c>
      <c r="E368" s="15" t="s">
        <v>129</v>
      </c>
      <c r="F368" s="15" t="s">
        <v>130</v>
      </c>
      <c r="G368" s="15" t="s">
        <v>131</v>
      </c>
      <c r="H368" s="15" t="s">
        <v>132</v>
      </c>
      <c r="I368" s="15" t="s">
        <v>134</v>
      </c>
      <c r="J368" s="15" t="s">
        <v>112</v>
      </c>
      <c r="K368" s="15" t="s">
        <v>15</v>
      </c>
      <c r="L368" s="15" t="s">
        <v>25</v>
      </c>
      <c r="M368" s="15">
        <v>6000</v>
      </c>
      <c r="N368" s="15" t="s">
        <v>25</v>
      </c>
      <c r="O368" s="15">
        <v>6000</v>
      </c>
      <c r="P368" s="51">
        <f>IFERROR(MATCH(tbl_Data[[#This Row],[Account ]],tbl_Nominal[Account],0),"NOT FOUND")</f>
        <v>3</v>
      </c>
      <c r="Q368" s="49" t="str">
        <f>INDEX(tbl_Nominal[Sign],tbl_Data[[#This Row],[Account Match]])</f>
        <v>Positive</v>
      </c>
      <c r="R368" s="49" t="str">
        <f>INDEX(tbl_Nominal[L1 Group],tbl_Data[[#This Row],[Account Match]])</f>
        <v>Revenue</v>
      </c>
      <c r="S368" s="49" t="str">
        <f>INDEX(tbl_Nominal[L2 Group],tbl_Data[[#This Row],[Account Match]])</f>
        <v>Revenue</v>
      </c>
      <c r="T368" s="50">
        <f>IF(tbl_Data[[#This Row],[Sign]]="Positive", tbl_Data[[#This Row],[Group Value ]],tbl_Data[[#This Row],[Group Value ]] * -1)</f>
        <v>6000</v>
      </c>
    </row>
    <row r="369" spans="1:20">
      <c r="A369" s="15" t="s">
        <v>126</v>
      </c>
      <c r="B369" s="15" t="s">
        <v>127</v>
      </c>
      <c r="C369" s="15" t="s">
        <v>128</v>
      </c>
      <c r="D369" s="15" t="s">
        <v>24</v>
      </c>
      <c r="E369" s="15" t="s">
        <v>129</v>
      </c>
      <c r="F369" s="15" t="s">
        <v>130</v>
      </c>
      <c r="G369" s="15" t="s">
        <v>131</v>
      </c>
      <c r="H369" s="15" t="s">
        <v>132</v>
      </c>
      <c r="I369" s="15" t="s">
        <v>145</v>
      </c>
      <c r="J369" s="15" t="s">
        <v>112</v>
      </c>
      <c r="K369" s="15" t="s">
        <v>15</v>
      </c>
      <c r="L369" s="15" t="s">
        <v>25</v>
      </c>
      <c r="M369" s="15">
        <v>2000</v>
      </c>
      <c r="N369" s="15" t="s">
        <v>25</v>
      </c>
      <c r="O369" s="15">
        <v>2000</v>
      </c>
      <c r="P369" s="51">
        <f>IFERROR(MATCH(tbl_Data[[#This Row],[Account ]],tbl_Nominal[Account],0),"NOT FOUND")</f>
        <v>3</v>
      </c>
      <c r="Q369" s="49" t="str">
        <f>INDEX(tbl_Nominal[Sign],tbl_Data[[#This Row],[Account Match]])</f>
        <v>Positive</v>
      </c>
      <c r="R369" s="49" t="str">
        <f>INDEX(tbl_Nominal[L1 Group],tbl_Data[[#This Row],[Account Match]])</f>
        <v>Revenue</v>
      </c>
      <c r="S369" s="49" t="str">
        <f>INDEX(tbl_Nominal[L2 Group],tbl_Data[[#This Row],[Account Match]])</f>
        <v>Revenue</v>
      </c>
      <c r="T369" s="50">
        <f>IF(tbl_Data[[#This Row],[Sign]]="Positive", tbl_Data[[#This Row],[Group Value ]],tbl_Data[[#This Row],[Group Value ]] * -1)</f>
        <v>2000</v>
      </c>
    </row>
    <row r="370" spans="1:20">
      <c r="A370" s="15" t="s">
        <v>126</v>
      </c>
      <c r="B370" s="15" t="s">
        <v>127</v>
      </c>
      <c r="C370" s="15" t="s">
        <v>128</v>
      </c>
      <c r="D370" s="15" t="s">
        <v>24</v>
      </c>
      <c r="E370" s="15" t="s">
        <v>129</v>
      </c>
      <c r="F370" s="15" t="s">
        <v>130</v>
      </c>
      <c r="G370" s="15" t="s">
        <v>131</v>
      </c>
      <c r="H370" s="15" t="s">
        <v>132</v>
      </c>
      <c r="I370" s="15" t="s">
        <v>135</v>
      </c>
      <c r="J370" s="15" t="s">
        <v>112</v>
      </c>
      <c r="K370" s="15" t="s">
        <v>15</v>
      </c>
      <c r="L370" s="15" t="s">
        <v>25</v>
      </c>
      <c r="M370" s="15">
        <v>4591.67</v>
      </c>
      <c r="N370" s="15" t="s">
        <v>25</v>
      </c>
      <c r="O370" s="15">
        <v>4591.67</v>
      </c>
      <c r="P370" s="51">
        <f>IFERROR(MATCH(tbl_Data[[#This Row],[Account ]],tbl_Nominal[Account],0),"NOT FOUND")</f>
        <v>3</v>
      </c>
      <c r="Q370" s="49" t="str">
        <f>INDEX(tbl_Nominal[Sign],tbl_Data[[#This Row],[Account Match]])</f>
        <v>Positive</v>
      </c>
      <c r="R370" s="49" t="str">
        <f>INDEX(tbl_Nominal[L1 Group],tbl_Data[[#This Row],[Account Match]])</f>
        <v>Revenue</v>
      </c>
      <c r="S370" s="49" t="str">
        <f>INDEX(tbl_Nominal[L2 Group],tbl_Data[[#This Row],[Account Match]])</f>
        <v>Revenue</v>
      </c>
      <c r="T370" s="50">
        <f>IF(tbl_Data[[#This Row],[Sign]]="Positive", tbl_Data[[#This Row],[Group Value ]],tbl_Data[[#This Row],[Group Value ]] * -1)</f>
        <v>4591.67</v>
      </c>
    </row>
    <row r="371" spans="1:20">
      <c r="A371" s="15" t="s">
        <v>126</v>
      </c>
      <c r="B371" s="15" t="s">
        <v>127</v>
      </c>
      <c r="C371" s="15" t="s">
        <v>128</v>
      </c>
      <c r="D371" s="15" t="s">
        <v>24</v>
      </c>
      <c r="E371" s="15" t="s">
        <v>129</v>
      </c>
      <c r="F371" s="15" t="s">
        <v>130</v>
      </c>
      <c r="G371" s="15" t="s">
        <v>131</v>
      </c>
      <c r="H371" s="15" t="s">
        <v>132</v>
      </c>
      <c r="I371" s="15" t="s">
        <v>146</v>
      </c>
      <c r="J371" s="15" t="s">
        <v>112</v>
      </c>
      <c r="K371" s="15" t="s">
        <v>15</v>
      </c>
      <c r="L371" s="15" t="s">
        <v>25</v>
      </c>
      <c r="M371" s="15">
        <v>2000</v>
      </c>
      <c r="N371" s="15" t="s">
        <v>25</v>
      </c>
      <c r="O371" s="15">
        <v>2000</v>
      </c>
      <c r="P371" s="51">
        <f>IFERROR(MATCH(tbl_Data[[#This Row],[Account ]],tbl_Nominal[Account],0),"NOT FOUND")</f>
        <v>3</v>
      </c>
      <c r="Q371" s="49" t="str">
        <f>INDEX(tbl_Nominal[Sign],tbl_Data[[#This Row],[Account Match]])</f>
        <v>Positive</v>
      </c>
      <c r="R371" s="49" t="str">
        <f>INDEX(tbl_Nominal[L1 Group],tbl_Data[[#This Row],[Account Match]])</f>
        <v>Revenue</v>
      </c>
      <c r="S371" s="49" t="str">
        <f>INDEX(tbl_Nominal[L2 Group],tbl_Data[[#This Row],[Account Match]])</f>
        <v>Revenue</v>
      </c>
      <c r="T371" s="50">
        <f>IF(tbl_Data[[#This Row],[Sign]]="Positive", tbl_Data[[#This Row],[Group Value ]],tbl_Data[[#This Row],[Group Value ]] * -1)</f>
        <v>2000</v>
      </c>
    </row>
    <row r="372" spans="1:20">
      <c r="A372" s="15" t="s">
        <v>126</v>
      </c>
      <c r="B372" s="15" t="s">
        <v>127</v>
      </c>
      <c r="C372" s="15" t="s">
        <v>128</v>
      </c>
      <c r="D372" s="15" t="s">
        <v>24</v>
      </c>
      <c r="E372" s="15" t="s">
        <v>129</v>
      </c>
      <c r="F372" s="15" t="s">
        <v>130</v>
      </c>
      <c r="G372" s="15" t="s">
        <v>131</v>
      </c>
      <c r="H372" s="15" t="s">
        <v>42</v>
      </c>
      <c r="I372" s="15" t="s">
        <v>42</v>
      </c>
      <c r="J372" s="15" t="s">
        <v>112</v>
      </c>
      <c r="K372" s="15" t="s">
        <v>15</v>
      </c>
      <c r="L372" s="15" t="s">
        <v>25</v>
      </c>
      <c r="M372" s="15">
        <v>0</v>
      </c>
      <c r="N372" s="15" t="s">
        <v>25</v>
      </c>
      <c r="O372" s="15">
        <v>0</v>
      </c>
      <c r="P372" s="51">
        <f>IFERROR(MATCH(tbl_Data[[#This Row],[Account ]],tbl_Nominal[Account],0),"NOT FOUND")</f>
        <v>3</v>
      </c>
      <c r="Q372" s="49" t="str">
        <f>INDEX(tbl_Nominal[Sign],tbl_Data[[#This Row],[Account Match]])</f>
        <v>Positive</v>
      </c>
      <c r="R372" s="49" t="str">
        <f>INDEX(tbl_Nominal[L1 Group],tbl_Data[[#This Row],[Account Match]])</f>
        <v>Revenue</v>
      </c>
      <c r="S372" s="49" t="str">
        <f>INDEX(tbl_Nominal[L2 Group],tbl_Data[[#This Row],[Account Match]])</f>
        <v>Revenue</v>
      </c>
      <c r="T372" s="50">
        <f>IF(tbl_Data[[#This Row],[Sign]]="Positive", tbl_Data[[#This Row],[Group Value ]],tbl_Data[[#This Row],[Group Value ]] * -1)</f>
        <v>0</v>
      </c>
    </row>
    <row r="373" spans="1:20">
      <c r="A373" s="15" t="s">
        <v>126</v>
      </c>
      <c r="B373" s="15" t="s">
        <v>136</v>
      </c>
      <c r="C373" s="15" t="s">
        <v>137</v>
      </c>
      <c r="D373" s="15" t="s">
        <v>24</v>
      </c>
      <c r="E373" s="15" t="s">
        <v>106</v>
      </c>
      <c r="F373" s="15" t="s">
        <v>41</v>
      </c>
      <c r="G373" s="15" t="s">
        <v>138</v>
      </c>
      <c r="H373" s="15" t="s">
        <v>132</v>
      </c>
      <c r="I373" s="15" t="s">
        <v>133</v>
      </c>
      <c r="J373" s="15" t="s">
        <v>112</v>
      </c>
      <c r="K373" s="15" t="s">
        <v>15</v>
      </c>
      <c r="L373" s="15" t="s">
        <v>25</v>
      </c>
      <c r="M373" s="15">
        <v>3062.5</v>
      </c>
      <c r="N373" s="15" t="s">
        <v>25</v>
      </c>
      <c r="O373" s="15">
        <v>3062.5</v>
      </c>
      <c r="P373" s="51">
        <f>IFERROR(MATCH(tbl_Data[[#This Row],[Account ]],tbl_Nominal[Account],0),"NOT FOUND")</f>
        <v>4</v>
      </c>
      <c r="Q373" s="49" t="str">
        <f>INDEX(tbl_Nominal[Sign],tbl_Data[[#This Row],[Account Match]])</f>
        <v>Positive</v>
      </c>
      <c r="R373" s="49" t="str">
        <f>INDEX(tbl_Nominal[L1 Group],tbl_Data[[#This Row],[Account Match]])</f>
        <v>Revenue</v>
      </c>
      <c r="S373" s="49" t="str">
        <f>INDEX(tbl_Nominal[L2 Group],tbl_Data[[#This Row],[Account Match]])</f>
        <v>Revenue</v>
      </c>
      <c r="T373" s="50">
        <f>IF(tbl_Data[[#This Row],[Sign]]="Positive", tbl_Data[[#This Row],[Group Value ]],tbl_Data[[#This Row],[Group Value ]] * -1)</f>
        <v>3062.5</v>
      </c>
    </row>
    <row r="374" spans="1:20">
      <c r="A374" s="15" t="s">
        <v>126</v>
      </c>
      <c r="B374" s="15" t="s">
        <v>136</v>
      </c>
      <c r="C374" s="15" t="s">
        <v>137</v>
      </c>
      <c r="D374" s="15" t="s">
        <v>24</v>
      </c>
      <c r="E374" s="15" t="s">
        <v>106</v>
      </c>
      <c r="F374" s="15" t="s">
        <v>41</v>
      </c>
      <c r="G374" s="15" t="s">
        <v>138</v>
      </c>
      <c r="H374" s="15" t="s">
        <v>132</v>
      </c>
      <c r="I374" s="15" t="s">
        <v>134</v>
      </c>
      <c r="J374" s="15" t="s">
        <v>112</v>
      </c>
      <c r="K374" s="15" t="s">
        <v>15</v>
      </c>
      <c r="L374" s="15" t="s">
        <v>25</v>
      </c>
      <c r="M374" s="15">
        <v>0</v>
      </c>
      <c r="N374" s="15" t="s">
        <v>25</v>
      </c>
      <c r="O374" s="15">
        <v>0</v>
      </c>
      <c r="P374" s="51">
        <f>IFERROR(MATCH(tbl_Data[[#This Row],[Account ]],tbl_Nominal[Account],0),"NOT FOUND")</f>
        <v>4</v>
      </c>
      <c r="Q374" s="49" t="str">
        <f>INDEX(tbl_Nominal[Sign],tbl_Data[[#This Row],[Account Match]])</f>
        <v>Positive</v>
      </c>
      <c r="R374" s="49" t="str">
        <f>INDEX(tbl_Nominal[L1 Group],tbl_Data[[#This Row],[Account Match]])</f>
        <v>Revenue</v>
      </c>
      <c r="S374" s="49" t="str">
        <f>INDEX(tbl_Nominal[L2 Group],tbl_Data[[#This Row],[Account Match]])</f>
        <v>Revenue</v>
      </c>
      <c r="T374" s="50">
        <f>IF(tbl_Data[[#This Row],[Sign]]="Positive", tbl_Data[[#This Row],[Group Value ]],tbl_Data[[#This Row],[Group Value ]] * -1)</f>
        <v>0</v>
      </c>
    </row>
    <row r="375" spans="1:20">
      <c r="A375" s="15" t="s">
        <v>126</v>
      </c>
      <c r="B375" s="15" t="s">
        <v>136</v>
      </c>
      <c r="C375" s="15" t="s">
        <v>137</v>
      </c>
      <c r="D375" s="15" t="s">
        <v>24</v>
      </c>
      <c r="E375" s="15" t="s">
        <v>106</v>
      </c>
      <c r="F375" s="15" t="s">
        <v>41</v>
      </c>
      <c r="G375" s="15" t="s">
        <v>138</v>
      </c>
      <c r="H375" s="15" t="s">
        <v>132</v>
      </c>
      <c r="I375" s="15" t="s">
        <v>145</v>
      </c>
      <c r="J375" s="15" t="s">
        <v>112</v>
      </c>
      <c r="K375" s="15" t="s">
        <v>15</v>
      </c>
      <c r="L375" s="15" t="s">
        <v>25</v>
      </c>
      <c r="M375" s="15">
        <v>0</v>
      </c>
      <c r="N375" s="15" t="s">
        <v>25</v>
      </c>
      <c r="O375" s="15">
        <v>0</v>
      </c>
      <c r="P375" s="51">
        <f>IFERROR(MATCH(tbl_Data[[#This Row],[Account ]],tbl_Nominal[Account],0),"NOT FOUND")</f>
        <v>4</v>
      </c>
      <c r="Q375" s="49" t="str">
        <f>INDEX(tbl_Nominal[Sign],tbl_Data[[#This Row],[Account Match]])</f>
        <v>Positive</v>
      </c>
      <c r="R375" s="49" t="str">
        <f>INDEX(tbl_Nominal[L1 Group],tbl_Data[[#This Row],[Account Match]])</f>
        <v>Revenue</v>
      </c>
      <c r="S375" s="49" t="str">
        <f>INDEX(tbl_Nominal[L2 Group],tbl_Data[[#This Row],[Account Match]])</f>
        <v>Revenue</v>
      </c>
      <c r="T375" s="50">
        <f>IF(tbl_Data[[#This Row],[Sign]]="Positive", tbl_Data[[#This Row],[Group Value ]],tbl_Data[[#This Row],[Group Value ]] * -1)</f>
        <v>0</v>
      </c>
    </row>
    <row r="376" spans="1:20">
      <c r="A376" s="15" t="s">
        <v>126</v>
      </c>
      <c r="B376" s="15" t="s">
        <v>136</v>
      </c>
      <c r="C376" s="15" t="s">
        <v>137</v>
      </c>
      <c r="D376" s="15" t="s">
        <v>24</v>
      </c>
      <c r="E376" s="15" t="s">
        <v>106</v>
      </c>
      <c r="F376" s="15" t="s">
        <v>41</v>
      </c>
      <c r="G376" s="15" t="s">
        <v>138</v>
      </c>
      <c r="H376" s="15" t="s">
        <v>132</v>
      </c>
      <c r="I376" s="15" t="s">
        <v>135</v>
      </c>
      <c r="J376" s="15" t="s">
        <v>112</v>
      </c>
      <c r="K376" s="15" t="s">
        <v>15</v>
      </c>
      <c r="L376" s="15" t="s">
        <v>25</v>
      </c>
      <c r="M376" s="15">
        <v>0</v>
      </c>
      <c r="N376" s="15" t="s">
        <v>25</v>
      </c>
      <c r="O376" s="15">
        <v>0</v>
      </c>
      <c r="P376" s="51">
        <f>IFERROR(MATCH(tbl_Data[[#This Row],[Account ]],tbl_Nominal[Account],0),"NOT FOUND")</f>
        <v>4</v>
      </c>
      <c r="Q376" s="49" t="str">
        <f>INDEX(tbl_Nominal[Sign],tbl_Data[[#This Row],[Account Match]])</f>
        <v>Positive</v>
      </c>
      <c r="R376" s="49" t="str">
        <f>INDEX(tbl_Nominal[L1 Group],tbl_Data[[#This Row],[Account Match]])</f>
        <v>Revenue</v>
      </c>
      <c r="S376" s="49" t="str">
        <f>INDEX(tbl_Nominal[L2 Group],tbl_Data[[#This Row],[Account Match]])</f>
        <v>Revenue</v>
      </c>
      <c r="T376" s="50">
        <f>IF(tbl_Data[[#This Row],[Sign]]="Positive", tbl_Data[[#This Row],[Group Value ]],tbl_Data[[#This Row],[Group Value ]] * -1)</f>
        <v>0</v>
      </c>
    </row>
    <row r="377" spans="1:20">
      <c r="A377" s="15" t="s">
        <v>126</v>
      </c>
      <c r="B377" s="15" t="s">
        <v>136</v>
      </c>
      <c r="C377" s="15" t="s">
        <v>137</v>
      </c>
      <c r="D377" s="15" t="s">
        <v>24</v>
      </c>
      <c r="E377" s="15" t="s">
        <v>106</v>
      </c>
      <c r="F377" s="15" t="s">
        <v>41</v>
      </c>
      <c r="G377" s="15" t="s">
        <v>138</v>
      </c>
      <c r="H377" s="15" t="s">
        <v>132</v>
      </c>
      <c r="I377" s="15" t="s">
        <v>146</v>
      </c>
      <c r="J377" s="15" t="s">
        <v>112</v>
      </c>
      <c r="K377" s="15" t="s">
        <v>15</v>
      </c>
      <c r="L377" s="15" t="s">
        <v>25</v>
      </c>
      <c r="M377" s="15">
        <v>0</v>
      </c>
      <c r="N377" s="15" t="s">
        <v>25</v>
      </c>
      <c r="O377" s="15">
        <v>0</v>
      </c>
      <c r="P377" s="51">
        <f>IFERROR(MATCH(tbl_Data[[#This Row],[Account ]],tbl_Nominal[Account],0),"NOT FOUND")</f>
        <v>4</v>
      </c>
      <c r="Q377" s="49" t="str">
        <f>INDEX(tbl_Nominal[Sign],tbl_Data[[#This Row],[Account Match]])</f>
        <v>Positive</v>
      </c>
      <c r="R377" s="49" t="str">
        <f>INDEX(tbl_Nominal[L1 Group],tbl_Data[[#This Row],[Account Match]])</f>
        <v>Revenue</v>
      </c>
      <c r="S377" s="49" t="str">
        <f>INDEX(tbl_Nominal[L2 Group],tbl_Data[[#This Row],[Account Match]])</f>
        <v>Revenue</v>
      </c>
      <c r="T377" s="50">
        <f>IF(tbl_Data[[#This Row],[Sign]]="Positive", tbl_Data[[#This Row],[Group Value ]],tbl_Data[[#This Row],[Group Value ]] * -1)</f>
        <v>0</v>
      </c>
    </row>
    <row r="378" spans="1:20">
      <c r="A378" s="15" t="s">
        <v>126</v>
      </c>
      <c r="B378" s="15" t="s">
        <v>136</v>
      </c>
      <c r="C378" s="15" t="s">
        <v>137</v>
      </c>
      <c r="D378" s="15" t="s">
        <v>24</v>
      </c>
      <c r="E378" s="15" t="s">
        <v>106</v>
      </c>
      <c r="F378" s="15" t="s">
        <v>41</v>
      </c>
      <c r="G378" s="15" t="s">
        <v>138</v>
      </c>
      <c r="H378" s="15" t="s">
        <v>42</v>
      </c>
      <c r="I378" s="15" t="s">
        <v>42</v>
      </c>
      <c r="J378" s="15" t="s">
        <v>112</v>
      </c>
      <c r="K378" s="15" t="s">
        <v>15</v>
      </c>
      <c r="L378" s="15" t="s">
        <v>25</v>
      </c>
      <c r="M378" s="15">
        <v>0</v>
      </c>
      <c r="N378" s="15" t="s">
        <v>25</v>
      </c>
      <c r="O378" s="15">
        <v>0</v>
      </c>
      <c r="P378" s="51">
        <f>IFERROR(MATCH(tbl_Data[[#This Row],[Account ]],tbl_Nominal[Account],0),"NOT FOUND")</f>
        <v>4</v>
      </c>
      <c r="Q378" s="49" t="str">
        <f>INDEX(tbl_Nominal[Sign],tbl_Data[[#This Row],[Account Match]])</f>
        <v>Positive</v>
      </c>
      <c r="R378" s="49" t="str">
        <f>INDEX(tbl_Nominal[L1 Group],tbl_Data[[#This Row],[Account Match]])</f>
        <v>Revenue</v>
      </c>
      <c r="S378" s="49" t="str">
        <f>INDEX(tbl_Nominal[L2 Group],tbl_Data[[#This Row],[Account Match]])</f>
        <v>Revenue</v>
      </c>
      <c r="T378" s="50">
        <f>IF(tbl_Data[[#This Row],[Sign]]="Positive", tbl_Data[[#This Row],[Group Value ]],tbl_Data[[#This Row],[Group Value ]] * -1)</f>
        <v>0</v>
      </c>
    </row>
    <row r="379" spans="1:20">
      <c r="A379" s="15" t="s">
        <v>126</v>
      </c>
      <c r="B379" s="15" t="s">
        <v>139</v>
      </c>
      <c r="C379" s="15" t="s">
        <v>140</v>
      </c>
      <c r="D379" s="15" t="s">
        <v>24</v>
      </c>
      <c r="E379" s="15" t="s">
        <v>106</v>
      </c>
      <c r="F379" s="15" t="s">
        <v>41</v>
      </c>
      <c r="G379" s="15" t="s">
        <v>141</v>
      </c>
      <c r="H379" s="15" t="s">
        <v>132</v>
      </c>
      <c r="I379" s="15" t="s">
        <v>133</v>
      </c>
      <c r="J379" s="15" t="s">
        <v>112</v>
      </c>
      <c r="K379" s="15" t="s">
        <v>15</v>
      </c>
      <c r="L379" s="15" t="s">
        <v>25</v>
      </c>
      <c r="M379" s="15">
        <v>0</v>
      </c>
      <c r="N379" s="15" t="s">
        <v>25</v>
      </c>
      <c r="O379" s="15">
        <v>0</v>
      </c>
      <c r="P379" s="51">
        <f>IFERROR(MATCH(tbl_Data[[#This Row],[Account ]],tbl_Nominal[Account],0),"NOT FOUND")</f>
        <v>5</v>
      </c>
      <c r="Q379" s="49" t="str">
        <f>INDEX(tbl_Nominal[Sign],tbl_Data[[#This Row],[Account Match]])</f>
        <v>Positive</v>
      </c>
      <c r="R379" s="49" t="str">
        <f>INDEX(tbl_Nominal[L1 Group],tbl_Data[[#This Row],[Account Match]])</f>
        <v>Revenue</v>
      </c>
      <c r="S379" s="49" t="str">
        <f>INDEX(tbl_Nominal[L2 Group],tbl_Data[[#This Row],[Account Match]])</f>
        <v>Revenue</v>
      </c>
      <c r="T379" s="50">
        <f>IF(tbl_Data[[#This Row],[Sign]]="Positive", tbl_Data[[#This Row],[Group Value ]],tbl_Data[[#This Row],[Group Value ]] * -1)</f>
        <v>0</v>
      </c>
    </row>
    <row r="380" spans="1:20">
      <c r="A380" s="15" t="s">
        <v>126</v>
      </c>
      <c r="B380" s="15" t="s">
        <v>139</v>
      </c>
      <c r="C380" s="15" t="s">
        <v>140</v>
      </c>
      <c r="D380" s="15" t="s">
        <v>24</v>
      </c>
      <c r="E380" s="15" t="s">
        <v>106</v>
      </c>
      <c r="F380" s="15" t="s">
        <v>41</v>
      </c>
      <c r="G380" s="15" t="s">
        <v>141</v>
      </c>
      <c r="H380" s="15" t="s">
        <v>132</v>
      </c>
      <c r="I380" s="15" t="s">
        <v>134</v>
      </c>
      <c r="J380" s="15" t="s">
        <v>112</v>
      </c>
      <c r="K380" s="15" t="s">
        <v>15</v>
      </c>
      <c r="L380" s="15" t="s">
        <v>25</v>
      </c>
      <c r="M380" s="15">
        <v>0</v>
      </c>
      <c r="N380" s="15" t="s">
        <v>25</v>
      </c>
      <c r="O380" s="15">
        <v>0</v>
      </c>
      <c r="P380" s="51">
        <f>IFERROR(MATCH(tbl_Data[[#This Row],[Account ]],tbl_Nominal[Account],0),"NOT FOUND")</f>
        <v>5</v>
      </c>
      <c r="Q380" s="49" t="str">
        <f>INDEX(tbl_Nominal[Sign],tbl_Data[[#This Row],[Account Match]])</f>
        <v>Positive</v>
      </c>
      <c r="R380" s="49" t="str">
        <f>INDEX(tbl_Nominal[L1 Group],tbl_Data[[#This Row],[Account Match]])</f>
        <v>Revenue</v>
      </c>
      <c r="S380" s="49" t="str">
        <f>INDEX(tbl_Nominal[L2 Group],tbl_Data[[#This Row],[Account Match]])</f>
        <v>Revenue</v>
      </c>
      <c r="T380" s="50">
        <f>IF(tbl_Data[[#This Row],[Sign]]="Positive", tbl_Data[[#This Row],[Group Value ]],tbl_Data[[#This Row],[Group Value ]] * -1)</f>
        <v>0</v>
      </c>
    </row>
    <row r="381" spans="1:20">
      <c r="A381" s="15" t="s">
        <v>126</v>
      </c>
      <c r="B381" s="15" t="s">
        <v>139</v>
      </c>
      <c r="C381" s="15" t="s">
        <v>140</v>
      </c>
      <c r="D381" s="15" t="s">
        <v>24</v>
      </c>
      <c r="E381" s="15" t="s">
        <v>106</v>
      </c>
      <c r="F381" s="15" t="s">
        <v>41</v>
      </c>
      <c r="G381" s="15" t="s">
        <v>141</v>
      </c>
      <c r="H381" s="15" t="s">
        <v>132</v>
      </c>
      <c r="I381" s="15" t="s">
        <v>145</v>
      </c>
      <c r="J381" s="15" t="s">
        <v>112</v>
      </c>
      <c r="K381" s="15" t="s">
        <v>15</v>
      </c>
      <c r="L381" s="15" t="s">
        <v>25</v>
      </c>
      <c r="M381" s="15">
        <v>0</v>
      </c>
      <c r="N381" s="15" t="s">
        <v>25</v>
      </c>
      <c r="O381" s="15">
        <v>0</v>
      </c>
      <c r="P381" s="51">
        <f>IFERROR(MATCH(tbl_Data[[#This Row],[Account ]],tbl_Nominal[Account],0),"NOT FOUND")</f>
        <v>5</v>
      </c>
      <c r="Q381" s="49" t="str">
        <f>INDEX(tbl_Nominal[Sign],tbl_Data[[#This Row],[Account Match]])</f>
        <v>Positive</v>
      </c>
      <c r="R381" s="49" t="str">
        <f>INDEX(tbl_Nominal[L1 Group],tbl_Data[[#This Row],[Account Match]])</f>
        <v>Revenue</v>
      </c>
      <c r="S381" s="49" t="str">
        <f>INDEX(tbl_Nominal[L2 Group],tbl_Data[[#This Row],[Account Match]])</f>
        <v>Revenue</v>
      </c>
      <c r="T381" s="50">
        <f>IF(tbl_Data[[#This Row],[Sign]]="Positive", tbl_Data[[#This Row],[Group Value ]],tbl_Data[[#This Row],[Group Value ]] * -1)</f>
        <v>0</v>
      </c>
    </row>
    <row r="382" spans="1:20">
      <c r="A382" s="15" t="s">
        <v>126</v>
      </c>
      <c r="B382" s="15" t="s">
        <v>139</v>
      </c>
      <c r="C382" s="15" t="s">
        <v>140</v>
      </c>
      <c r="D382" s="15" t="s">
        <v>24</v>
      </c>
      <c r="E382" s="15" t="s">
        <v>106</v>
      </c>
      <c r="F382" s="15" t="s">
        <v>41</v>
      </c>
      <c r="G382" s="15" t="s">
        <v>141</v>
      </c>
      <c r="H382" s="15" t="s">
        <v>132</v>
      </c>
      <c r="I382" s="15" t="s">
        <v>135</v>
      </c>
      <c r="J382" s="15" t="s">
        <v>112</v>
      </c>
      <c r="K382" s="15" t="s">
        <v>15</v>
      </c>
      <c r="L382" s="15" t="s">
        <v>25</v>
      </c>
      <c r="M382" s="15">
        <v>0</v>
      </c>
      <c r="N382" s="15" t="s">
        <v>25</v>
      </c>
      <c r="O382" s="15">
        <v>0</v>
      </c>
      <c r="P382" s="51">
        <f>IFERROR(MATCH(tbl_Data[[#This Row],[Account ]],tbl_Nominal[Account],0),"NOT FOUND")</f>
        <v>5</v>
      </c>
      <c r="Q382" s="49" t="str">
        <f>INDEX(tbl_Nominal[Sign],tbl_Data[[#This Row],[Account Match]])</f>
        <v>Positive</v>
      </c>
      <c r="R382" s="49" t="str">
        <f>INDEX(tbl_Nominal[L1 Group],tbl_Data[[#This Row],[Account Match]])</f>
        <v>Revenue</v>
      </c>
      <c r="S382" s="49" t="str">
        <f>INDEX(tbl_Nominal[L2 Group],tbl_Data[[#This Row],[Account Match]])</f>
        <v>Revenue</v>
      </c>
      <c r="T382" s="50">
        <f>IF(tbl_Data[[#This Row],[Sign]]="Positive", tbl_Data[[#This Row],[Group Value ]],tbl_Data[[#This Row],[Group Value ]] * -1)</f>
        <v>0</v>
      </c>
    </row>
    <row r="383" spans="1:20">
      <c r="A383" s="15" t="s">
        <v>126</v>
      </c>
      <c r="B383" s="15" t="s">
        <v>139</v>
      </c>
      <c r="C383" s="15" t="s">
        <v>140</v>
      </c>
      <c r="D383" s="15" t="s">
        <v>24</v>
      </c>
      <c r="E383" s="15" t="s">
        <v>106</v>
      </c>
      <c r="F383" s="15" t="s">
        <v>41</v>
      </c>
      <c r="G383" s="15" t="s">
        <v>141</v>
      </c>
      <c r="H383" s="15" t="s">
        <v>132</v>
      </c>
      <c r="I383" s="15" t="s">
        <v>146</v>
      </c>
      <c r="J383" s="15" t="s">
        <v>112</v>
      </c>
      <c r="K383" s="15" t="s">
        <v>15</v>
      </c>
      <c r="L383" s="15" t="s">
        <v>25</v>
      </c>
      <c r="M383" s="15">
        <v>0</v>
      </c>
      <c r="N383" s="15" t="s">
        <v>25</v>
      </c>
      <c r="O383" s="15">
        <v>0</v>
      </c>
      <c r="P383" s="51">
        <f>IFERROR(MATCH(tbl_Data[[#This Row],[Account ]],tbl_Nominal[Account],0),"NOT FOUND")</f>
        <v>5</v>
      </c>
      <c r="Q383" s="49" t="str">
        <f>INDEX(tbl_Nominal[Sign],tbl_Data[[#This Row],[Account Match]])</f>
        <v>Positive</v>
      </c>
      <c r="R383" s="49" t="str">
        <f>INDEX(tbl_Nominal[L1 Group],tbl_Data[[#This Row],[Account Match]])</f>
        <v>Revenue</v>
      </c>
      <c r="S383" s="49" t="str">
        <f>INDEX(tbl_Nominal[L2 Group],tbl_Data[[#This Row],[Account Match]])</f>
        <v>Revenue</v>
      </c>
      <c r="T383" s="50">
        <f>IF(tbl_Data[[#This Row],[Sign]]="Positive", tbl_Data[[#This Row],[Group Value ]],tbl_Data[[#This Row],[Group Value ]] * -1)</f>
        <v>0</v>
      </c>
    </row>
    <row r="384" spans="1:20">
      <c r="A384" s="15" t="s">
        <v>126</v>
      </c>
      <c r="B384" s="15" t="s">
        <v>139</v>
      </c>
      <c r="C384" s="15" t="s">
        <v>140</v>
      </c>
      <c r="D384" s="15" t="s">
        <v>24</v>
      </c>
      <c r="E384" s="15" t="s">
        <v>106</v>
      </c>
      <c r="F384" s="15" t="s">
        <v>41</v>
      </c>
      <c r="G384" s="15" t="s">
        <v>141</v>
      </c>
      <c r="H384" s="15" t="s">
        <v>42</v>
      </c>
      <c r="I384" s="15" t="s">
        <v>42</v>
      </c>
      <c r="J384" s="15" t="s">
        <v>112</v>
      </c>
      <c r="K384" s="15" t="s">
        <v>15</v>
      </c>
      <c r="L384" s="15" t="s">
        <v>25</v>
      </c>
      <c r="M384" s="15">
        <v>700</v>
      </c>
      <c r="N384" s="15" t="s">
        <v>25</v>
      </c>
      <c r="O384" s="15">
        <v>700</v>
      </c>
      <c r="P384" s="51">
        <f>IFERROR(MATCH(tbl_Data[[#This Row],[Account ]],tbl_Nominal[Account],0),"NOT FOUND")</f>
        <v>5</v>
      </c>
      <c r="Q384" s="49" t="str">
        <f>INDEX(tbl_Nominal[Sign],tbl_Data[[#This Row],[Account Match]])</f>
        <v>Positive</v>
      </c>
      <c r="R384" s="49" t="str">
        <f>INDEX(tbl_Nominal[L1 Group],tbl_Data[[#This Row],[Account Match]])</f>
        <v>Revenue</v>
      </c>
      <c r="S384" s="49" t="str">
        <f>INDEX(tbl_Nominal[L2 Group],tbl_Data[[#This Row],[Account Match]])</f>
        <v>Revenue</v>
      </c>
      <c r="T384" s="50">
        <f>IF(tbl_Data[[#This Row],[Sign]]="Positive", tbl_Data[[#This Row],[Group Value ]],tbl_Data[[#This Row],[Group Value ]] * -1)</f>
        <v>700</v>
      </c>
    </row>
    <row r="385" spans="1:20">
      <c r="A385" s="15" t="s">
        <v>126</v>
      </c>
      <c r="B385" s="15" t="s">
        <v>155</v>
      </c>
      <c r="C385" s="15" t="s">
        <v>156</v>
      </c>
      <c r="D385" s="15" t="s">
        <v>26</v>
      </c>
      <c r="E385" s="15" t="s">
        <v>27</v>
      </c>
      <c r="F385" s="15" t="s">
        <v>44</v>
      </c>
      <c r="G385" s="15" t="s">
        <v>157</v>
      </c>
      <c r="H385" s="15" t="s">
        <v>132</v>
      </c>
      <c r="I385" s="15" t="s">
        <v>133</v>
      </c>
      <c r="J385" s="15" t="s">
        <v>112</v>
      </c>
      <c r="K385" s="15" t="s">
        <v>15</v>
      </c>
      <c r="L385" s="15" t="s">
        <v>25</v>
      </c>
      <c r="M385" s="15">
        <v>1583.33</v>
      </c>
      <c r="N385" s="15" t="s">
        <v>25</v>
      </c>
      <c r="O385" s="15">
        <v>1583.33</v>
      </c>
      <c r="P385" s="51">
        <f>IFERROR(MATCH(tbl_Data[[#This Row],[Account ]],tbl_Nominal[Account],0),"NOT FOUND")</f>
        <v>6</v>
      </c>
      <c r="Q385" s="49" t="str">
        <f>INDEX(tbl_Nominal[Sign],tbl_Data[[#This Row],[Account Match]])</f>
        <v>Negative</v>
      </c>
      <c r="R385" s="49" t="str">
        <f>INDEX(tbl_Nominal[L1 Group],tbl_Data[[#This Row],[Account Match]])</f>
        <v>Expenditure</v>
      </c>
      <c r="S385" s="49" t="str">
        <f>INDEX(tbl_Nominal[L2 Group],tbl_Data[[#This Row],[Account Match]])</f>
        <v>Cost of Sales</v>
      </c>
      <c r="T385" s="50">
        <f>IF(tbl_Data[[#This Row],[Sign]]="Positive", tbl_Data[[#This Row],[Group Value ]],tbl_Data[[#This Row],[Group Value ]] * -1)</f>
        <v>-1583.33</v>
      </c>
    </row>
    <row r="386" spans="1:20">
      <c r="A386" s="15" t="s">
        <v>126</v>
      </c>
      <c r="B386" s="15" t="s">
        <v>155</v>
      </c>
      <c r="C386" s="15" t="s">
        <v>156</v>
      </c>
      <c r="D386" s="15" t="s">
        <v>26</v>
      </c>
      <c r="E386" s="15" t="s">
        <v>27</v>
      </c>
      <c r="F386" s="15" t="s">
        <v>44</v>
      </c>
      <c r="G386" s="15" t="s">
        <v>157</v>
      </c>
      <c r="H386" s="15" t="s">
        <v>132</v>
      </c>
      <c r="I386" s="15" t="s">
        <v>134</v>
      </c>
      <c r="J386" s="15" t="s">
        <v>112</v>
      </c>
      <c r="K386" s="15" t="s">
        <v>15</v>
      </c>
      <c r="L386" s="15" t="s">
        <v>25</v>
      </c>
      <c r="M386" s="15">
        <v>0</v>
      </c>
      <c r="N386" s="15" t="s">
        <v>25</v>
      </c>
      <c r="O386" s="15">
        <v>0</v>
      </c>
      <c r="P386" s="51">
        <f>IFERROR(MATCH(tbl_Data[[#This Row],[Account ]],tbl_Nominal[Account],0),"NOT FOUND")</f>
        <v>6</v>
      </c>
      <c r="Q386" s="49" t="str">
        <f>INDEX(tbl_Nominal[Sign],tbl_Data[[#This Row],[Account Match]])</f>
        <v>Negative</v>
      </c>
      <c r="R386" s="49" t="str">
        <f>INDEX(tbl_Nominal[L1 Group],tbl_Data[[#This Row],[Account Match]])</f>
        <v>Expenditure</v>
      </c>
      <c r="S386" s="49" t="str">
        <f>INDEX(tbl_Nominal[L2 Group],tbl_Data[[#This Row],[Account Match]])</f>
        <v>Cost of Sales</v>
      </c>
      <c r="T386" s="50">
        <f>IF(tbl_Data[[#This Row],[Sign]]="Positive", tbl_Data[[#This Row],[Group Value ]],tbl_Data[[#This Row],[Group Value ]] * -1)</f>
        <v>0</v>
      </c>
    </row>
    <row r="387" spans="1:20">
      <c r="A387" s="15" t="s">
        <v>126</v>
      </c>
      <c r="B387" s="15" t="s">
        <v>155</v>
      </c>
      <c r="C387" s="15" t="s">
        <v>156</v>
      </c>
      <c r="D387" s="15" t="s">
        <v>26</v>
      </c>
      <c r="E387" s="15" t="s">
        <v>27</v>
      </c>
      <c r="F387" s="15" t="s">
        <v>44</v>
      </c>
      <c r="G387" s="15" t="s">
        <v>157</v>
      </c>
      <c r="H387" s="15" t="s">
        <v>132</v>
      </c>
      <c r="I387" s="15" t="s">
        <v>145</v>
      </c>
      <c r="J387" s="15" t="s">
        <v>112</v>
      </c>
      <c r="K387" s="15" t="s">
        <v>15</v>
      </c>
      <c r="L387" s="15" t="s">
        <v>25</v>
      </c>
      <c r="M387" s="15">
        <v>0</v>
      </c>
      <c r="N387" s="15" t="s">
        <v>25</v>
      </c>
      <c r="O387" s="15">
        <v>0</v>
      </c>
      <c r="P387" s="51">
        <f>IFERROR(MATCH(tbl_Data[[#This Row],[Account ]],tbl_Nominal[Account],0),"NOT FOUND")</f>
        <v>6</v>
      </c>
      <c r="Q387" s="49" t="str">
        <f>INDEX(tbl_Nominal[Sign],tbl_Data[[#This Row],[Account Match]])</f>
        <v>Negative</v>
      </c>
      <c r="R387" s="49" t="str">
        <f>INDEX(tbl_Nominal[L1 Group],tbl_Data[[#This Row],[Account Match]])</f>
        <v>Expenditure</v>
      </c>
      <c r="S387" s="49" t="str">
        <f>INDEX(tbl_Nominal[L2 Group],tbl_Data[[#This Row],[Account Match]])</f>
        <v>Cost of Sales</v>
      </c>
      <c r="T387" s="50">
        <f>IF(tbl_Data[[#This Row],[Sign]]="Positive", tbl_Data[[#This Row],[Group Value ]],tbl_Data[[#This Row],[Group Value ]] * -1)</f>
        <v>0</v>
      </c>
    </row>
    <row r="388" spans="1:20">
      <c r="A388" s="15" t="s">
        <v>126</v>
      </c>
      <c r="B388" s="15" t="s">
        <v>155</v>
      </c>
      <c r="C388" s="15" t="s">
        <v>156</v>
      </c>
      <c r="D388" s="15" t="s">
        <v>26</v>
      </c>
      <c r="E388" s="15" t="s">
        <v>27</v>
      </c>
      <c r="F388" s="15" t="s">
        <v>44</v>
      </c>
      <c r="G388" s="15" t="s">
        <v>157</v>
      </c>
      <c r="H388" s="15" t="s">
        <v>132</v>
      </c>
      <c r="I388" s="15" t="s">
        <v>135</v>
      </c>
      <c r="J388" s="15" t="s">
        <v>112</v>
      </c>
      <c r="K388" s="15" t="s">
        <v>15</v>
      </c>
      <c r="L388" s="15" t="s">
        <v>25</v>
      </c>
      <c r="M388" s="15">
        <v>0</v>
      </c>
      <c r="N388" s="15" t="s">
        <v>25</v>
      </c>
      <c r="O388" s="15">
        <v>0</v>
      </c>
      <c r="P388" s="51">
        <f>IFERROR(MATCH(tbl_Data[[#This Row],[Account ]],tbl_Nominal[Account],0),"NOT FOUND")</f>
        <v>6</v>
      </c>
      <c r="Q388" s="49" t="str">
        <f>INDEX(tbl_Nominal[Sign],tbl_Data[[#This Row],[Account Match]])</f>
        <v>Negative</v>
      </c>
      <c r="R388" s="49" t="str">
        <f>INDEX(tbl_Nominal[L1 Group],tbl_Data[[#This Row],[Account Match]])</f>
        <v>Expenditure</v>
      </c>
      <c r="S388" s="49" t="str">
        <f>INDEX(tbl_Nominal[L2 Group],tbl_Data[[#This Row],[Account Match]])</f>
        <v>Cost of Sales</v>
      </c>
      <c r="T388" s="50">
        <f>IF(tbl_Data[[#This Row],[Sign]]="Positive", tbl_Data[[#This Row],[Group Value ]],tbl_Data[[#This Row],[Group Value ]] * -1)</f>
        <v>0</v>
      </c>
    </row>
    <row r="389" spans="1:20">
      <c r="A389" s="15" t="s">
        <v>126</v>
      </c>
      <c r="B389" s="15" t="s">
        <v>155</v>
      </c>
      <c r="C389" s="15" t="s">
        <v>156</v>
      </c>
      <c r="D389" s="15" t="s">
        <v>26</v>
      </c>
      <c r="E389" s="15" t="s">
        <v>27</v>
      </c>
      <c r="F389" s="15" t="s">
        <v>44</v>
      </c>
      <c r="G389" s="15" t="s">
        <v>157</v>
      </c>
      <c r="H389" s="15" t="s">
        <v>132</v>
      </c>
      <c r="I389" s="15" t="s">
        <v>146</v>
      </c>
      <c r="J389" s="15" t="s">
        <v>112</v>
      </c>
      <c r="K389" s="15" t="s">
        <v>15</v>
      </c>
      <c r="L389" s="15" t="s">
        <v>25</v>
      </c>
      <c r="M389" s="15">
        <v>0</v>
      </c>
      <c r="N389" s="15" t="s">
        <v>25</v>
      </c>
      <c r="O389" s="15">
        <v>0</v>
      </c>
      <c r="P389" s="51">
        <f>IFERROR(MATCH(tbl_Data[[#This Row],[Account ]],tbl_Nominal[Account],0),"NOT FOUND")</f>
        <v>6</v>
      </c>
      <c r="Q389" s="49" t="str">
        <f>INDEX(tbl_Nominal[Sign],tbl_Data[[#This Row],[Account Match]])</f>
        <v>Negative</v>
      </c>
      <c r="R389" s="49" t="str">
        <f>INDEX(tbl_Nominal[L1 Group],tbl_Data[[#This Row],[Account Match]])</f>
        <v>Expenditure</v>
      </c>
      <c r="S389" s="49" t="str">
        <f>INDEX(tbl_Nominal[L2 Group],tbl_Data[[#This Row],[Account Match]])</f>
        <v>Cost of Sales</v>
      </c>
      <c r="T389" s="50">
        <f>IF(tbl_Data[[#This Row],[Sign]]="Positive", tbl_Data[[#This Row],[Group Value ]],tbl_Data[[#This Row],[Group Value ]] * -1)</f>
        <v>0</v>
      </c>
    </row>
    <row r="390" spans="1:20">
      <c r="A390" s="15" t="s">
        <v>126</v>
      </c>
      <c r="B390" s="15" t="s">
        <v>155</v>
      </c>
      <c r="C390" s="15" t="s">
        <v>156</v>
      </c>
      <c r="D390" s="15" t="s">
        <v>26</v>
      </c>
      <c r="E390" s="15" t="s">
        <v>27</v>
      </c>
      <c r="F390" s="15" t="s">
        <v>44</v>
      </c>
      <c r="G390" s="15" t="s">
        <v>157</v>
      </c>
      <c r="H390" s="15" t="s">
        <v>42</v>
      </c>
      <c r="I390" s="15" t="s">
        <v>42</v>
      </c>
      <c r="J390" s="15" t="s">
        <v>112</v>
      </c>
      <c r="K390" s="15" t="s">
        <v>15</v>
      </c>
      <c r="L390" s="15" t="s">
        <v>25</v>
      </c>
      <c r="M390" s="15">
        <v>0</v>
      </c>
      <c r="N390" s="15" t="s">
        <v>25</v>
      </c>
      <c r="O390" s="15">
        <v>0</v>
      </c>
      <c r="P390" s="51">
        <f>IFERROR(MATCH(tbl_Data[[#This Row],[Account ]],tbl_Nominal[Account],0),"NOT FOUND")</f>
        <v>6</v>
      </c>
      <c r="Q390" s="49" t="str">
        <f>INDEX(tbl_Nominal[Sign],tbl_Data[[#This Row],[Account Match]])</f>
        <v>Negative</v>
      </c>
      <c r="R390" s="49" t="str">
        <f>INDEX(tbl_Nominal[L1 Group],tbl_Data[[#This Row],[Account Match]])</f>
        <v>Expenditure</v>
      </c>
      <c r="S390" s="49" t="str">
        <f>INDEX(tbl_Nominal[L2 Group],tbl_Data[[#This Row],[Account Match]])</f>
        <v>Cost of Sales</v>
      </c>
      <c r="T390" s="50">
        <f>IF(tbl_Data[[#This Row],[Sign]]="Positive", tbl_Data[[#This Row],[Group Value ]],tbl_Data[[#This Row],[Group Value ]] * -1)</f>
        <v>0</v>
      </c>
    </row>
    <row r="391" spans="1:20">
      <c r="A391" s="15" t="s">
        <v>126</v>
      </c>
      <c r="B391" s="15" t="s">
        <v>158</v>
      </c>
      <c r="C391" s="15" t="s">
        <v>159</v>
      </c>
      <c r="D391" s="15" t="s">
        <v>26</v>
      </c>
      <c r="E391" s="15" t="s">
        <v>27</v>
      </c>
      <c r="F391" s="15" t="s">
        <v>44</v>
      </c>
      <c r="G391" s="15" t="s">
        <v>160</v>
      </c>
      <c r="H391" s="15" t="s">
        <v>132</v>
      </c>
      <c r="I391" s="15" t="s">
        <v>133</v>
      </c>
      <c r="J391" s="15" t="s">
        <v>112</v>
      </c>
      <c r="K391" s="15" t="s">
        <v>15</v>
      </c>
      <c r="L391" s="15" t="s">
        <v>25</v>
      </c>
      <c r="M391" s="15">
        <v>416.67</v>
      </c>
      <c r="N391" s="15" t="s">
        <v>25</v>
      </c>
      <c r="O391" s="15">
        <v>416.67</v>
      </c>
      <c r="P391" s="51">
        <f>IFERROR(MATCH(tbl_Data[[#This Row],[Account ]],tbl_Nominal[Account],0),"NOT FOUND")</f>
        <v>7</v>
      </c>
      <c r="Q391" s="49" t="str">
        <f>INDEX(tbl_Nominal[Sign],tbl_Data[[#This Row],[Account Match]])</f>
        <v>Negative</v>
      </c>
      <c r="R391" s="49" t="str">
        <f>INDEX(tbl_Nominal[L1 Group],tbl_Data[[#This Row],[Account Match]])</f>
        <v>Expenditure</v>
      </c>
      <c r="S391" s="49" t="str">
        <f>INDEX(tbl_Nominal[L2 Group],tbl_Data[[#This Row],[Account Match]])</f>
        <v>Cost of Sales</v>
      </c>
      <c r="T391" s="50">
        <f>IF(tbl_Data[[#This Row],[Sign]]="Positive", tbl_Data[[#This Row],[Group Value ]],tbl_Data[[#This Row],[Group Value ]] * -1)</f>
        <v>-416.67</v>
      </c>
    </row>
    <row r="392" spans="1:20">
      <c r="A392" s="15" t="s">
        <v>126</v>
      </c>
      <c r="B392" s="15" t="s">
        <v>158</v>
      </c>
      <c r="C392" s="15" t="s">
        <v>159</v>
      </c>
      <c r="D392" s="15" t="s">
        <v>26</v>
      </c>
      <c r="E392" s="15" t="s">
        <v>27</v>
      </c>
      <c r="F392" s="15" t="s">
        <v>44</v>
      </c>
      <c r="G392" s="15" t="s">
        <v>160</v>
      </c>
      <c r="H392" s="15" t="s">
        <v>132</v>
      </c>
      <c r="I392" s="15" t="s">
        <v>134</v>
      </c>
      <c r="J392" s="15" t="s">
        <v>112</v>
      </c>
      <c r="K392" s="15" t="s">
        <v>15</v>
      </c>
      <c r="L392" s="15" t="s">
        <v>25</v>
      </c>
      <c r="M392" s="15">
        <v>0</v>
      </c>
      <c r="N392" s="15" t="s">
        <v>25</v>
      </c>
      <c r="O392" s="15">
        <v>0</v>
      </c>
      <c r="P392" s="51">
        <f>IFERROR(MATCH(tbl_Data[[#This Row],[Account ]],tbl_Nominal[Account],0),"NOT FOUND")</f>
        <v>7</v>
      </c>
      <c r="Q392" s="49" t="str">
        <f>INDEX(tbl_Nominal[Sign],tbl_Data[[#This Row],[Account Match]])</f>
        <v>Negative</v>
      </c>
      <c r="R392" s="49" t="str">
        <f>INDEX(tbl_Nominal[L1 Group],tbl_Data[[#This Row],[Account Match]])</f>
        <v>Expenditure</v>
      </c>
      <c r="S392" s="49" t="str">
        <f>INDEX(tbl_Nominal[L2 Group],tbl_Data[[#This Row],[Account Match]])</f>
        <v>Cost of Sales</v>
      </c>
      <c r="T392" s="50">
        <f>IF(tbl_Data[[#This Row],[Sign]]="Positive", tbl_Data[[#This Row],[Group Value ]],tbl_Data[[#This Row],[Group Value ]] * -1)</f>
        <v>0</v>
      </c>
    </row>
    <row r="393" spans="1:20">
      <c r="A393" s="15" t="s">
        <v>126</v>
      </c>
      <c r="B393" s="15" t="s">
        <v>158</v>
      </c>
      <c r="C393" s="15" t="s">
        <v>159</v>
      </c>
      <c r="D393" s="15" t="s">
        <v>26</v>
      </c>
      <c r="E393" s="15" t="s">
        <v>27</v>
      </c>
      <c r="F393" s="15" t="s">
        <v>44</v>
      </c>
      <c r="G393" s="15" t="s">
        <v>160</v>
      </c>
      <c r="H393" s="15" t="s">
        <v>132</v>
      </c>
      <c r="I393" s="15" t="s">
        <v>145</v>
      </c>
      <c r="J393" s="15" t="s">
        <v>112</v>
      </c>
      <c r="K393" s="15" t="s">
        <v>15</v>
      </c>
      <c r="L393" s="15" t="s">
        <v>25</v>
      </c>
      <c r="M393" s="15">
        <v>0</v>
      </c>
      <c r="N393" s="15" t="s">
        <v>25</v>
      </c>
      <c r="O393" s="15">
        <v>0</v>
      </c>
      <c r="P393" s="51">
        <f>IFERROR(MATCH(tbl_Data[[#This Row],[Account ]],tbl_Nominal[Account],0),"NOT FOUND")</f>
        <v>7</v>
      </c>
      <c r="Q393" s="49" t="str">
        <f>INDEX(tbl_Nominal[Sign],tbl_Data[[#This Row],[Account Match]])</f>
        <v>Negative</v>
      </c>
      <c r="R393" s="49" t="str">
        <f>INDEX(tbl_Nominal[L1 Group],tbl_Data[[#This Row],[Account Match]])</f>
        <v>Expenditure</v>
      </c>
      <c r="S393" s="49" t="str">
        <f>INDEX(tbl_Nominal[L2 Group],tbl_Data[[#This Row],[Account Match]])</f>
        <v>Cost of Sales</v>
      </c>
      <c r="T393" s="50">
        <f>IF(tbl_Data[[#This Row],[Sign]]="Positive", tbl_Data[[#This Row],[Group Value ]],tbl_Data[[#This Row],[Group Value ]] * -1)</f>
        <v>0</v>
      </c>
    </row>
    <row r="394" spans="1:20">
      <c r="A394" s="15" t="s">
        <v>126</v>
      </c>
      <c r="B394" s="15" t="s">
        <v>158</v>
      </c>
      <c r="C394" s="15" t="s">
        <v>159</v>
      </c>
      <c r="D394" s="15" t="s">
        <v>26</v>
      </c>
      <c r="E394" s="15" t="s">
        <v>27</v>
      </c>
      <c r="F394" s="15" t="s">
        <v>44</v>
      </c>
      <c r="G394" s="15" t="s">
        <v>160</v>
      </c>
      <c r="H394" s="15" t="s">
        <v>132</v>
      </c>
      <c r="I394" s="15" t="s">
        <v>135</v>
      </c>
      <c r="J394" s="15" t="s">
        <v>112</v>
      </c>
      <c r="K394" s="15" t="s">
        <v>15</v>
      </c>
      <c r="L394" s="15" t="s">
        <v>25</v>
      </c>
      <c r="M394" s="15">
        <v>0</v>
      </c>
      <c r="N394" s="15" t="s">
        <v>25</v>
      </c>
      <c r="O394" s="15">
        <v>0</v>
      </c>
      <c r="P394" s="51">
        <f>IFERROR(MATCH(tbl_Data[[#This Row],[Account ]],tbl_Nominal[Account],0),"NOT FOUND")</f>
        <v>7</v>
      </c>
      <c r="Q394" s="49" t="str">
        <f>INDEX(tbl_Nominal[Sign],tbl_Data[[#This Row],[Account Match]])</f>
        <v>Negative</v>
      </c>
      <c r="R394" s="49" t="str">
        <f>INDEX(tbl_Nominal[L1 Group],tbl_Data[[#This Row],[Account Match]])</f>
        <v>Expenditure</v>
      </c>
      <c r="S394" s="49" t="str">
        <f>INDEX(tbl_Nominal[L2 Group],tbl_Data[[#This Row],[Account Match]])</f>
        <v>Cost of Sales</v>
      </c>
      <c r="T394" s="50">
        <f>IF(tbl_Data[[#This Row],[Sign]]="Positive", tbl_Data[[#This Row],[Group Value ]],tbl_Data[[#This Row],[Group Value ]] * -1)</f>
        <v>0</v>
      </c>
    </row>
    <row r="395" spans="1:20">
      <c r="A395" s="15" t="s">
        <v>126</v>
      </c>
      <c r="B395" s="15" t="s">
        <v>158</v>
      </c>
      <c r="C395" s="15" t="s">
        <v>159</v>
      </c>
      <c r="D395" s="15" t="s">
        <v>26</v>
      </c>
      <c r="E395" s="15" t="s">
        <v>27</v>
      </c>
      <c r="F395" s="15" t="s">
        <v>44</v>
      </c>
      <c r="G395" s="15" t="s">
        <v>160</v>
      </c>
      <c r="H395" s="15" t="s">
        <v>132</v>
      </c>
      <c r="I395" s="15" t="s">
        <v>146</v>
      </c>
      <c r="J395" s="15" t="s">
        <v>112</v>
      </c>
      <c r="K395" s="15" t="s">
        <v>15</v>
      </c>
      <c r="L395" s="15" t="s">
        <v>25</v>
      </c>
      <c r="M395" s="15">
        <v>0</v>
      </c>
      <c r="N395" s="15" t="s">
        <v>25</v>
      </c>
      <c r="O395" s="15">
        <v>0</v>
      </c>
      <c r="P395" s="51">
        <f>IFERROR(MATCH(tbl_Data[[#This Row],[Account ]],tbl_Nominal[Account],0),"NOT FOUND")</f>
        <v>7</v>
      </c>
      <c r="Q395" s="49" t="str">
        <f>INDEX(tbl_Nominal[Sign],tbl_Data[[#This Row],[Account Match]])</f>
        <v>Negative</v>
      </c>
      <c r="R395" s="49" t="str">
        <f>INDEX(tbl_Nominal[L1 Group],tbl_Data[[#This Row],[Account Match]])</f>
        <v>Expenditure</v>
      </c>
      <c r="S395" s="49" t="str">
        <f>INDEX(tbl_Nominal[L2 Group],tbl_Data[[#This Row],[Account Match]])</f>
        <v>Cost of Sales</v>
      </c>
      <c r="T395" s="50">
        <f>IF(tbl_Data[[#This Row],[Sign]]="Positive", tbl_Data[[#This Row],[Group Value ]],tbl_Data[[#This Row],[Group Value ]] * -1)</f>
        <v>0</v>
      </c>
    </row>
    <row r="396" spans="1:20">
      <c r="A396" s="15" t="s">
        <v>126</v>
      </c>
      <c r="B396" s="15" t="s">
        <v>158</v>
      </c>
      <c r="C396" s="15" t="s">
        <v>159</v>
      </c>
      <c r="D396" s="15" t="s">
        <v>26</v>
      </c>
      <c r="E396" s="15" t="s">
        <v>27</v>
      </c>
      <c r="F396" s="15" t="s">
        <v>44</v>
      </c>
      <c r="G396" s="15" t="s">
        <v>160</v>
      </c>
      <c r="H396" s="15" t="s">
        <v>42</v>
      </c>
      <c r="I396" s="15" t="s">
        <v>42</v>
      </c>
      <c r="J396" s="15" t="s">
        <v>112</v>
      </c>
      <c r="K396" s="15" t="s">
        <v>15</v>
      </c>
      <c r="L396" s="15" t="s">
        <v>25</v>
      </c>
      <c r="M396" s="15">
        <v>0</v>
      </c>
      <c r="N396" s="15" t="s">
        <v>25</v>
      </c>
      <c r="O396" s="15">
        <v>0</v>
      </c>
      <c r="P396" s="51">
        <f>IFERROR(MATCH(tbl_Data[[#This Row],[Account ]],tbl_Nominal[Account],0),"NOT FOUND")</f>
        <v>7</v>
      </c>
      <c r="Q396" s="49" t="str">
        <f>INDEX(tbl_Nominal[Sign],tbl_Data[[#This Row],[Account Match]])</f>
        <v>Negative</v>
      </c>
      <c r="R396" s="49" t="str">
        <f>INDEX(tbl_Nominal[L1 Group],tbl_Data[[#This Row],[Account Match]])</f>
        <v>Expenditure</v>
      </c>
      <c r="S396" s="49" t="str">
        <f>INDEX(tbl_Nominal[L2 Group],tbl_Data[[#This Row],[Account Match]])</f>
        <v>Cost of Sales</v>
      </c>
      <c r="T396" s="50">
        <f>IF(tbl_Data[[#This Row],[Sign]]="Positive", tbl_Data[[#This Row],[Group Value ]],tbl_Data[[#This Row],[Group Value ]] * -1)</f>
        <v>0</v>
      </c>
    </row>
    <row r="397" spans="1:20">
      <c r="A397" s="15" t="s">
        <v>126</v>
      </c>
      <c r="B397" s="15" t="s">
        <v>161</v>
      </c>
      <c r="C397" s="15" t="s">
        <v>162</v>
      </c>
      <c r="D397" s="15" t="s">
        <v>26</v>
      </c>
      <c r="E397" s="15" t="s">
        <v>27</v>
      </c>
      <c r="F397" s="15" t="s">
        <v>44</v>
      </c>
      <c r="G397" s="15" t="s">
        <v>163</v>
      </c>
      <c r="H397" s="15" t="s">
        <v>132</v>
      </c>
      <c r="I397" s="15" t="s">
        <v>133</v>
      </c>
      <c r="J397" s="15" t="s">
        <v>112</v>
      </c>
      <c r="K397" s="15" t="s">
        <v>15</v>
      </c>
      <c r="L397" s="15" t="s">
        <v>25</v>
      </c>
      <c r="M397" s="15">
        <v>400</v>
      </c>
      <c r="N397" s="15" t="s">
        <v>25</v>
      </c>
      <c r="O397" s="15">
        <v>400</v>
      </c>
      <c r="P397" s="51">
        <f>IFERROR(MATCH(tbl_Data[[#This Row],[Account ]],tbl_Nominal[Account],0),"NOT FOUND")</f>
        <v>8</v>
      </c>
      <c r="Q397" s="49" t="str">
        <f>INDEX(tbl_Nominal[Sign],tbl_Data[[#This Row],[Account Match]])</f>
        <v>Negative</v>
      </c>
      <c r="R397" s="49" t="str">
        <f>INDEX(tbl_Nominal[L1 Group],tbl_Data[[#This Row],[Account Match]])</f>
        <v>Expenditure</v>
      </c>
      <c r="S397" s="49" t="str">
        <f>INDEX(tbl_Nominal[L2 Group],tbl_Data[[#This Row],[Account Match]])</f>
        <v>Cost of Sales</v>
      </c>
      <c r="T397" s="50">
        <f>IF(tbl_Data[[#This Row],[Sign]]="Positive", tbl_Data[[#This Row],[Group Value ]],tbl_Data[[#This Row],[Group Value ]] * -1)</f>
        <v>-400</v>
      </c>
    </row>
    <row r="398" spans="1:20">
      <c r="A398" s="15" t="s">
        <v>126</v>
      </c>
      <c r="B398" s="15" t="s">
        <v>161</v>
      </c>
      <c r="C398" s="15" t="s">
        <v>162</v>
      </c>
      <c r="D398" s="15" t="s">
        <v>26</v>
      </c>
      <c r="E398" s="15" t="s">
        <v>27</v>
      </c>
      <c r="F398" s="15" t="s">
        <v>44</v>
      </c>
      <c r="G398" s="15" t="s">
        <v>163</v>
      </c>
      <c r="H398" s="15" t="s">
        <v>132</v>
      </c>
      <c r="I398" s="15" t="s">
        <v>134</v>
      </c>
      <c r="J398" s="15" t="s">
        <v>112</v>
      </c>
      <c r="K398" s="15" t="s">
        <v>15</v>
      </c>
      <c r="L398" s="15" t="s">
        <v>25</v>
      </c>
      <c r="M398" s="15">
        <v>0</v>
      </c>
      <c r="N398" s="15" t="s">
        <v>25</v>
      </c>
      <c r="O398" s="15">
        <v>0</v>
      </c>
      <c r="P398" s="51">
        <f>IFERROR(MATCH(tbl_Data[[#This Row],[Account ]],tbl_Nominal[Account],0),"NOT FOUND")</f>
        <v>8</v>
      </c>
      <c r="Q398" s="49" t="str">
        <f>INDEX(tbl_Nominal[Sign],tbl_Data[[#This Row],[Account Match]])</f>
        <v>Negative</v>
      </c>
      <c r="R398" s="49" t="str">
        <f>INDEX(tbl_Nominal[L1 Group],tbl_Data[[#This Row],[Account Match]])</f>
        <v>Expenditure</v>
      </c>
      <c r="S398" s="49" t="str">
        <f>INDEX(tbl_Nominal[L2 Group],tbl_Data[[#This Row],[Account Match]])</f>
        <v>Cost of Sales</v>
      </c>
      <c r="T398" s="50">
        <f>IF(tbl_Data[[#This Row],[Sign]]="Positive", tbl_Data[[#This Row],[Group Value ]],tbl_Data[[#This Row],[Group Value ]] * -1)</f>
        <v>0</v>
      </c>
    </row>
    <row r="399" spans="1:20">
      <c r="A399" s="15" t="s">
        <v>126</v>
      </c>
      <c r="B399" s="15" t="s">
        <v>161</v>
      </c>
      <c r="C399" s="15" t="s">
        <v>162</v>
      </c>
      <c r="D399" s="15" t="s">
        <v>26</v>
      </c>
      <c r="E399" s="15" t="s">
        <v>27</v>
      </c>
      <c r="F399" s="15" t="s">
        <v>44</v>
      </c>
      <c r="G399" s="15" t="s">
        <v>163</v>
      </c>
      <c r="H399" s="15" t="s">
        <v>132</v>
      </c>
      <c r="I399" s="15" t="s">
        <v>145</v>
      </c>
      <c r="J399" s="15" t="s">
        <v>112</v>
      </c>
      <c r="K399" s="15" t="s">
        <v>15</v>
      </c>
      <c r="L399" s="15" t="s">
        <v>25</v>
      </c>
      <c r="M399" s="15">
        <v>0</v>
      </c>
      <c r="N399" s="15" t="s">
        <v>25</v>
      </c>
      <c r="O399" s="15">
        <v>0</v>
      </c>
      <c r="P399" s="51">
        <f>IFERROR(MATCH(tbl_Data[[#This Row],[Account ]],tbl_Nominal[Account],0),"NOT FOUND")</f>
        <v>8</v>
      </c>
      <c r="Q399" s="49" t="str">
        <f>INDEX(tbl_Nominal[Sign],tbl_Data[[#This Row],[Account Match]])</f>
        <v>Negative</v>
      </c>
      <c r="R399" s="49" t="str">
        <f>INDEX(tbl_Nominal[L1 Group],tbl_Data[[#This Row],[Account Match]])</f>
        <v>Expenditure</v>
      </c>
      <c r="S399" s="49" t="str">
        <f>INDEX(tbl_Nominal[L2 Group],tbl_Data[[#This Row],[Account Match]])</f>
        <v>Cost of Sales</v>
      </c>
      <c r="T399" s="50">
        <f>IF(tbl_Data[[#This Row],[Sign]]="Positive", tbl_Data[[#This Row],[Group Value ]],tbl_Data[[#This Row],[Group Value ]] * -1)</f>
        <v>0</v>
      </c>
    </row>
    <row r="400" spans="1:20">
      <c r="A400" s="15" t="s">
        <v>126</v>
      </c>
      <c r="B400" s="15" t="s">
        <v>161</v>
      </c>
      <c r="C400" s="15" t="s">
        <v>162</v>
      </c>
      <c r="D400" s="15" t="s">
        <v>26</v>
      </c>
      <c r="E400" s="15" t="s">
        <v>27</v>
      </c>
      <c r="F400" s="15" t="s">
        <v>44</v>
      </c>
      <c r="G400" s="15" t="s">
        <v>163</v>
      </c>
      <c r="H400" s="15" t="s">
        <v>132</v>
      </c>
      <c r="I400" s="15" t="s">
        <v>135</v>
      </c>
      <c r="J400" s="15" t="s">
        <v>112</v>
      </c>
      <c r="K400" s="15" t="s">
        <v>15</v>
      </c>
      <c r="L400" s="15" t="s">
        <v>25</v>
      </c>
      <c r="M400" s="15">
        <v>0</v>
      </c>
      <c r="N400" s="15" t="s">
        <v>25</v>
      </c>
      <c r="O400" s="15">
        <v>0</v>
      </c>
      <c r="P400" s="51">
        <f>IFERROR(MATCH(tbl_Data[[#This Row],[Account ]],tbl_Nominal[Account],0),"NOT FOUND")</f>
        <v>8</v>
      </c>
      <c r="Q400" s="49" t="str">
        <f>INDEX(tbl_Nominal[Sign],tbl_Data[[#This Row],[Account Match]])</f>
        <v>Negative</v>
      </c>
      <c r="R400" s="49" t="str">
        <f>INDEX(tbl_Nominal[L1 Group],tbl_Data[[#This Row],[Account Match]])</f>
        <v>Expenditure</v>
      </c>
      <c r="S400" s="49" t="str">
        <f>INDEX(tbl_Nominal[L2 Group],tbl_Data[[#This Row],[Account Match]])</f>
        <v>Cost of Sales</v>
      </c>
      <c r="T400" s="50">
        <f>IF(tbl_Data[[#This Row],[Sign]]="Positive", tbl_Data[[#This Row],[Group Value ]],tbl_Data[[#This Row],[Group Value ]] * -1)</f>
        <v>0</v>
      </c>
    </row>
    <row r="401" spans="1:20">
      <c r="A401" s="15" t="s">
        <v>126</v>
      </c>
      <c r="B401" s="15" t="s">
        <v>161</v>
      </c>
      <c r="C401" s="15" t="s">
        <v>162</v>
      </c>
      <c r="D401" s="15" t="s">
        <v>26</v>
      </c>
      <c r="E401" s="15" t="s">
        <v>27</v>
      </c>
      <c r="F401" s="15" t="s">
        <v>44</v>
      </c>
      <c r="G401" s="15" t="s">
        <v>163</v>
      </c>
      <c r="H401" s="15" t="s">
        <v>132</v>
      </c>
      <c r="I401" s="15" t="s">
        <v>146</v>
      </c>
      <c r="J401" s="15" t="s">
        <v>112</v>
      </c>
      <c r="K401" s="15" t="s">
        <v>15</v>
      </c>
      <c r="L401" s="15" t="s">
        <v>25</v>
      </c>
      <c r="M401" s="15">
        <v>0</v>
      </c>
      <c r="N401" s="15" t="s">
        <v>25</v>
      </c>
      <c r="O401" s="15">
        <v>0</v>
      </c>
      <c r="P401" s="51">
        <f>IFERROR(MATCH(tbl_Data[[#This Row],[Account ]],tbl_Nominal[Account],0),"NOT FOUND")</f>
        <v>8</v>
      </c>
      <c r="Q401" s="49" t="str">
        <f>INDEX(tbl_Nominal[Sign],tbl_Data[[#This Row],[Account Match]])</f>
        <v>Negative</v>
      </c>
      <c r="R401" s="49" t="str">
        <f>INDEX(tbl_Nominal[L1 Group],tbl_Data[[#This Row],[Account Match]])</f>
        <v>Expenditure</v>
      </c>
      <c r="S401" s="49" t="str">
        <f>INDEX(tbl_Nominal[L2 Group],tbl_Data[[#This Row],[Account Match]])</f>
        <v>Cost of Sales</v>
      </c>
      <c r="T401" s="50">
        <f>IF(tbl_Data[[#This Row],[Sign]]="Positive", tbl_Data[[#This Row],[Group Value ]],tbl_Data[[#This Row],[Group Value ]] * -1)</f>
        <v>0</v>
      </c>
    </row>
    <row r="402" spans="1:20">
      <c r="A402" s="15" t="s">
        <v>126</v>
      </c>
      <c r="B402" s="15" t="s">
        <v>161</v>
      </c>
      <c r="C402" s="15" t="s">
        <v>162</v>
      </c>
      <c r="D402" s="15" t="s">
        <v>26</v>
      </c>
      <c r="E402" s="15" t="s">
        <v>27</v>
      </c>
      <c r="F402" s="15" t="s">
        <v>44</v>
      </c>
      <c r="G402" s="15" t="s">
        <v>163</v>
      </c>
      <c r="H402" s="15" t="s">
        <v>42</v>
      </c>
      <c r="I402" s="15" t="s">
        <v>42</v>
      </c>
      <c r="J402" s="15" t="s">
        <v>112</v>
      </c>
      <c r="K402" s="15" t="s">
        <v>15</v>
      </c>
      <c r="L402" s="15" t="s">
        <v>25</v>
      </c>
      <c r="M402" s="15">
        <v>0</v>
      </c>
      <c r="N402" s="15" t="s">
        <v>25</v>
      </c>
      <c r="O402" s="15">
        <v>0</v>
      </c>
      <c r="P402" s="51">
        <f>IFERROR(MATCH(tbl_Data[[#This Row],[Account ]],tbl_Nominal[Account],0),"NOT FOUND")</f>
        <v>8</v>
      </c>
      <c r="Q402" s="49" t="str">
        <f>INDEX(tbl_Nominal[Sign],tbl_Data[[#This Row],[Account Match]])</f>
        <v>Negative</v>
      </c>
      <c r="R402" s="49" t="str">
        <f>INDEX(tbl_Nominal[L1 Group],tbl_Data[[#This Row],[Account Match]])</f>
        <v>Expenditure</v>
      </c>
      <c r="S402" s="49" t="str">
        <f>INDEX(tbl_Nominal[L2 Group],tbl_Data[[#This Row],[Account Match]])</f>
        <v>Cost of Sales</v>
      </c>
      <c r="T402" s="50">
        <f>IF(tbl_Data[[#This Row],[Sign]]="Positive", tbl_Data[[#This Row],[Group Value ]],tbl_Data[[#This Row],[Group Value ]] * -1)</f>
        <v>0</v>
      </c>
    </row>
    <row r="403" spans="1:20">
      <c r="A403" s="15" t="s">
        <v>126</v>
      </c>
      <c r="B403" s="15" t="s">
        <v>164</v>
      </c>
      <c r="C403" s="15" t="s">
        <v>165</v>
      </c>
      <c r="D403" s="15" t="s">
        <v>26</v>
      </c>
      <c r="E403" s="15" t="s">
        <v>27</v>
      </c>
      <c r="F403" s="15" t="s">
        <v>44</v>
      </c>
      <c r="G403" s="15" t="s">
        <v>166</v>
      </c>
      <c r="H403" s="15" t="s">
        <v>132</v>
      </c>
      <c r="I403" s="15" t="s">
        <v>133</v>
      </c>
      <c r="J403" s="15" t="s">
        <v>112</v>
      </c>
      <c r="K403" s="15" t="s">
        <v>15</v>
      </c>
      <c r="L403" s="15" t="s">
        <v>25</v>
      </c>
      <c r="M403" s="15">
        <v>1020.83</v>
      </c>
      <c r="N403" s="15" t="s">
        <v>25</v>
      </c>
      <c r="O403" s="15">
        <v>1020.83</v>
      </c>
      <c r="P403" s="51">
        <f>IFERROR(MATCH(tbl_Data[[#This Row],[Account ]],tbl_Nominal[Account],0),"NOT FOUND")</f>
        <v>9</v>
      </c>
      <c r="Q403" s="49" t="str">
        <f>INDEX(tbl_Nominal[Sign],tbl_Data[[#This Row],[Account Match]])</f>
        <v>Negative</v>
      </c>
      <c r="R403" s="49" t="str">
        <f>INDEX(tbl_Nominal[L1 Group],tbl_Data[[#This Row],[Account Match]])</f>
        <v>Expenditure</v>
      </c>
      <c r="S403" s="49" t="str">
        <f>INDEX(tbl_Nominal[L2 Group],tbl_Data[[#This Row],[Account Match]])</f>
        <v>Cost of Sales</v>
      </c>
      <c r="T403" s="50">
        <f>IF(tbl_Data[[#This Row],[Sign]]="Positive", tbl_Data[[#This Row],[Group Value ]],tbl_Data[[#This Row],[Group Value ]] * -1)</f>
        <v>-1020.83</v>
      </c>
    </row>
    <row r="404" spans="1:20">
      <c r="A404" s="15" t="s">
        <v>126</v>
      </c>
      <c r="B404" s="15" t="s">
        <v>164</v>
      </c>
      <c r="C404" s="15" t="s">
        <v>165</v>
      </c>
      <c r="D404" s="15" t="s">
        <v>26</v>
      </c>
      <c r="E404" s="15" t="s">
        <v>27</v>
      </c>
      <c r="F404" s="15" t="s">
        <v>44</v>
      </c>
      <c r="G404" s="15" t="s">
        <v>166</v>
      </c>
      <c r="H404" s="15" t="s">
        <v>132</v>
      </c>
      <c r="I404" s="15" t="s">
        <v>134</v>
      </c>
      <c r="J404" s="15" t="s">
        <v>112</v>
      </c>
      <c r="K404" s="15" t="s">
        <v>15</v>
      </c>
      <c r="L404" s="15" t="s">
        <v>25</v>
      </c>
      <c r="M404" s="15">
        <v>0</v>
      </c>
      <c r="N404" s="15" t="s">
        <v>25</v>
      </c>
      <c r="O404" s="15">
        <v>0</v>
      </c>
      <c r="P404" s="51">
        <f>IFERROR(MATCH(tbl_Data[[#This Row],[Account ]],tbl_Nominal[Account],0),"NOT FOUND")</f>
        <v>9</v>
      </c>
      <c r="Q404" s="49" t="str">
        <f>INDEX(tbl_Nominal[Sign],tbl_Data[[#This Row],[Account Match]])</f>
        <v>Negative</v>
      </c>
      <c r="R404" s="49" t="str">
        <f>INDEX(tbl_Nominal[L1 Group],tbl_Data[[#This Row],[Account Match]])</f>
        <v>Expenditure</v>
      </c>
      <c r="S404" s="49" t="str">
        <f>INDEX(tbl_Nominal[L2 Group],tbl_Data[[#This Row],[Account Match]])</f>
        <v>Cost of Sales</v>
      </c>
      <c r="T404" s="50">
        <f>IF(tbl_Data[[#This Row],[Sign]]="Positive", tbl_Data[[#This Row],[Group Value ]],tbl_Data[[#This Row],[Group Value ]] * -1)</f>
        <v>0</v>
      </c>
    </row>
    <row r="405" spans="1:20">
      <c r="A405" s="15" t="s">
        <v>126</v>
      </c>
      <c r="B405" s="15" t="s">
        <v>164</v>
      </c>
      <c r="C405" s="15" t="s">
        <v>165</v>
      </c>
      <c r="D405" s="15" t="s">
        <v>26</v>
      </c>
      <c r="E405" s="15" t="s">
        <v>27</v>
      </c>
      <c r="F405" s="15" t="s">
        <v>44</v>
      </c>
      <c r="G405" s="15" t="s">
        <v>166</v>
      </c>
      <c r="H405" s="15" t="s">
        <v>132</v>
      </c>
      <c r="I405" s="15" t="s">
        <v>145</v>
      </c>
      <c r="J405" s="15" t="s">
        <v>112</v>
      </c>
      <c r="K405" s="15" t="s">
        <v>15</v>
      </c>
      <c r="L405" s="15" t="s">
        <v>25</v>
      </c>
      <c r="M405" s="15">
        <v>0</v>
      </c>
      <c r="N405" s="15" t="s">
        <v>25</v>
      </c>
      <c r="O405" s="15">
        <v>0</v>
      </c>
      <c r="P405" s="51">
        <f>IFERROR(MATCH(tbl_Data[[#This Row],[Account ]],tbl_Nominal[Account],0),"NOT FOUND")</f>
        <v>9</v>
      </c>
      <c r="Q405" s="49" t="str">
        <f>INDEX(tbl_Nominal[Sign],tbl_Data[[#This Row],[Account Match]])</f>
        <v>Negative</v>
      </c>
      <c r="R405" s="49" t="str">
        <f>INDEX(tbl_Nominal[L1 Group],tbl_Data[[#This Row],[Account Match]])</f>
        <v>Expenditure</v>
      </c>
      <c r="S405" s="49" t="str">
        <f>INDEX(tbl_Nominal[L2 Group],tbl_Data[[#This Row],[Account Match]])</f>
        <v>Cost of Sales</v>
      </c>
      <c r="T405" s="50">
        <f>IF(tbl_Data[[#This Row],[Sign]]="Positive", tbl_Data[[#This Row],[Group Value ]],tbl_Data[[#This Row],[Group Value ]] * -1)</f>
        <v>0</v>
      </c>
    </row>
    <row r="406" spans="1:20">
      <c r="A406" s="15" t="s">
        <v>126</v>
      </c>
      <c r="B406" s="15" t="s">
        <v>164</v>
      </c>
      <c r="C406" s="15" t="s">
        <v>165</v>
      </c>
      <c r="D406" s="15" t="s">
        <v>26</v>
      </c>
      <c r="E406" s="15" t="s">
        <v>27</v>
      </c>
      <c r="F406" s="15" t="s">
        <v>44</v>
      </c>
      <c r="G406" s="15" t="s">
        <v>166</v>
      </c>
      <c r="H406" s="15" t="s">
        <v>132</v>
      </c>
      <c r="I406" s="15" t="s">
        <v>135</v>
      </c>
      <c r="J406" s="15" t="s">
        <v>112</v>
      </c>
      <c r="K406" s="15" t="s">
        <v>15</v>
      </c>
      <c r="L406" s="15" t="s">
        <v>25</v>
      </c>
      <c r="M406" s="15">
        <v>0</v>
      </c>
      <c r="N406" s="15" t="s">
        <v>25</v>
      </c>
      <c r="O406" s="15">
        <v>0</v>
      </c>
      <c r="P406" s="51">
        <f>IFERROR(MATCH(tbl_Data[[#This Row],[Account ]],tbl_Nominal[Account],0),"NOT FOUND")</f>
        <v>9</v>
      </c>
      <c r="Q406" s="49" t="str">
        <f>INDEX(tbl_Nominal[Sign],tbl_Data[[#This Row],[Account Match]])</f>
        <v>Negative</v>
      </c>
      <c r="R406" s="49" t="str">
        <f>INDEX(tbl_Nominal[L1 Group],tbl_Data[[#This Row],[Account Match]])</f>
        <v>Expenditure</v>
      </c>
      <c r="S406" s="49" t="str">
        <f>INDEX(tbl_Nominal[L2 Group],tbl_Data[[#This Row],[Account Match]])</f>
        <v>Cost of Sales</v>
      </c>
      <c r="T406" s="50">
        <f>IF(tbl_Data[[#This Row],[Sign]]="Positive", tbl_Data[[#This Row],[Group Value ]],tbl_Data[[#This Row],[Group Value ]] * -1)</f>
        <v>0</v>
      </c>
    </row>
    <row r="407" spans="1:20">
      <c r="A407" s="15" t="s">
        <v>126</v>
      </c>
      <c r="B407" s="15" t="s">
        <v>164</v>
      </c>
      <c r="C407" s="15" t="s">
        <v>165</v>
      </c>
      <c r="D407" s="15" t="s">
        <v>26</v>
      </c>
      <c r="E407" s="15" t="s">
        <v>27</v>
      </c>
      <c r="F407" s="15" t="s">
        <v>44</v>
      </c>
      <c r="G407" s="15" t="s">
        <v>166</v>
      </c>
      <c r="H407" s="15" t="s">
        <v>132</v>
      </c>
      <c r="I407" s="15" t="s">
        <v>146</v>
      </c>
      <c r="J407" s="15" t="s">
        <v>112</v>
      </c>
      <c r="K407" s="15" t="s">
        <v>15</v>
      </c>
      <c r="L407" s="15" t="s">
        <v>25</v>
      </c>
      <c r="M407" s="15">
        <v>0</v>
      </c>
      <c r="N407" s="15" t="s">
        <v>25</v>
      </c>
      <c r="O407" s="15">
        <v>0</v>
      </c>
      <c r="P407" s="51">
        <f>IFERROR(MATCH(tbl_Data[[#This Row],[Account ]],tbl_Nominal[Account],0),"NOT FOUND")</f>
        <v>9</v>
      </c>
      <c r="Q407" s="49" t="str">
        <f>INDEX(tbl_Nominal[Sign],tbl_Data[[#This Row],[Account Match]])</f>
        <v>Negative</v>
      </c>
      <c r="R407" s="49" t="str">
        <f>INDEX(tbl_Nominal[L1 Group],tbl_Data[[#This Row],[Account Match]])</f>
        <v>Expenditure</v>
      </c>
      <c r="S407" s="49" t="str">
        <f>INDEX(tbl_Nominal[L2 Group],tbl_Data[[#This Row],[Account Match]])</f>
        <v>Cost of Sales</v>
      </c>
      <c r="T407" s="50">
        <f>IF(tbl_Data[[#This Row],[Sign]]="Positive", tbl_Data[[#This Row],[Group Value ]],tbl_Data[[#This Row],[Group Value ]] * -1)</f>
        <v>0</v>
      </c>
    </row>
    <row r="408" spans="1:20">
      <c r="A408" s="15" t="s">
        <v>126</v>
      </c>
      <c r="B408" s="15" t="s">
        <v>164</v>
      </c>
      <c r="C408" s="15" t="s">
        <v>165</v>
      </c>
      <c r="D408" s="15" t="s">
        <v>26</v>
      </c>
      <c r="E408" s="15" t="s">
        <v>27</v>
      </c>
      <c r="F408" s="15" t="s">
        <v>44</v>
      </c>
      <c r="G408" s="15" t="s">
        <v>166</v>
      </c>
      <c r="H408" s="15" t="s">
        <v>42</v>
      </c>
      <c r="I408" s="15" t="s">
        <v>42</v>
      </c>
      <c r="J408" s="15" t="s">
        <v>112</v>
      </c>
      <c r="K408" s="15" t="s">
        <v>15</v>
      </c>
      <c r="L408" s="15" t="s">
        <v>25</v>
      </c>
      <c r="M408" s="15">
        <v>0</v>
      </c>
      <c r="N408" s="15" t="s">
        <v>25</v>
      </c>
      <c r="O408" s="15">
        <v>0</v>
      </c>
      <c r="P408" s="51">
        <f>IFERROR(MATCH(tbl_Data[[#This Row],[Account ]],tbl_Nominal[Account],0),"NOT FOUND")</f>
        <v>9</v>
      </c>
      <c r="Q408" s="49" t="str">
        <f>INDEX(tbl_Nominal[Sign],tbl_Data[[#This Row],[Account Match]])</f>
        <v>Negative</v>
      </c>
      <c r="R408" s="49" t="str">
        <f>INDEX(tbl_Nominal[L1 Group],tbl_Data[[#This Row],[Account Match]])</f>
        <v>Expenditure</v>
      </c>
      <c r="S408" s="49" t="str">
        <f>INDEX(tbl_Nominal[L2 Group],tbl_Data[[#This Row],[Account Match]])</f>
        <v>Cost of Sales</v>
      </c>
      <c r="T408" s="50">
        <f>IF(tbl_Data[[#This Row],[Sign]]="Positive", tbl_Data[[#This Row],[Group Value ]],tbl_Data[[#This Row],[Group Value ]] * -1)</f>
        <v>0</v>
      </c>
    </row>
    <row r="409" spans="1:20">
      <c r="A409" s="15" t="s">
        <v>126</v>
      </c>
      <c r="B409" s="15" t="s">
        <v>167</v>
      </c>
      <c r="C409" s="15" t="s">
        <v>168</v>
      </c>
      <c r="D409" s="15" t="s">
        <v>26</v>
      </c>
      <c r="E409" s="15" t="s">
        <v>27</v>
      </c>
      <c r="F409" s="15" t="s">
        <v>44</v>
      </c>
      <c r="G409" s="15" t="s">
        <v>169</v>
      </c>
      <c r="H409" s="15" t="s">
        <v>132</v>
      </c>
      <c r="I409" s="15" t="s">
        <v>133</v>
      </c>
      <c r="J409" s="15" t="s">
        <v>112</v>
      </c>
      <c r="K409" s="15" t="s">
        <v>15</v>
      </c>
      <c r="L409" s="15" t="s">
        <v>25</v>
      </c>
      <c r="M409" s="15">
        <v>208.33</v>
      </c>
      <c r="N409" s="15" t="s">
        <v>25</v>
      </c>
      <c r="O409" s="15">
        <v>208.33</v>
      </c>
      <c r="P409" s="51">
        <f>IFERROR(MATCH(tbl_Data[[#This Row],[Account ]],tbl_Nominal[Account],0),"NOT FOUND")</f>
        <v>10</v>
      </c>
      <c r="Q409" s="49" t="str">
        <f>INDEX(tbl_Nominal[Sign],tbl_Data[[#This Row],[Account Match]])</f>
        <v>Negative</v>
      </c>
      <c r="R409" s="49" t="str">
        <f>INDEX(tbl_Nominal[L1 Group],tbl_Data[[#This Row],[Account Match]])</f>
        <v>Expenditure</v>
      </c>
      <c r="S409" s="49" t="str">
        <f>INDEX(tbl_Nominal[L2 Group],tbl_Data[[#This Row],[Account Match]])</f>
        <v>Cost of Sales</v>
      </c>
      <c r="T409" s="50">
        <f>IF(tbl_Data[[#This Row],[Sign]]="Positive", tbl_Data[[#This Row],[Group Value ]],tbl_Data[[#This Row],[Group Value ]] * -1)</f>
        <v>-208.33</v>
      </c>
    </row>
    <row r="410" spans="1:20">
      <c r="A410" s="15" t="s">
        <v>126</v>
      </c>
      <c r="B410" s="15" t="s">
        <v>167</v>
      </c>
      <c r="C410" s="15" t="s">
        <v>168</v>
      </c>
      <c r="D410" s="15" t="s">
        <v>26</v>
      </c>
      <c r="E410" s="15" t="s">
        <v>27</v>
      </c>
      <c r="F410" s="15" t="s">
        <v>44</v>
      </c>
      <c r="G410" s="15" t="s">
        <v>169</v>
      </c>
      <c r="H410" s="15" t="s">
        <v>132</v>
      </c>
      <c r="I410" s="15" t="s">
        <v>134</v>
      </c>
      <c r="J410" s="15" t="s">
        <v>112</v>
      </c>
      <c r="K410" s="15" t="s">
        <v>15</v>
      </c>
      <c r="L410" s="15" t="s">
        <v>25</v>
      </c>
      <c r="M410" s="15">
        <v>0</v>
      </c>
      <c r="N410" s="15" t="s">
        <v>25</v>
      </c>
      <c r="O410" s="15">
        <v>0</v>
      </c>
      <c r="P410" s="51">
        <f>IFERROR(MATCH(tbl_Data[[#This Row],[Account ]],tbl_Nominal[Account],0),"NOT FOUND")</f>
        <v>10</v>
      </c>
      <c r="Q410" s="49" t="str">
        <f>INDEX(tbl_Nominal[Sign],tbl_Data[[#This Row],[Account Match]])</f>
        <v>Negative</v>
      </c>
      <c r="R410" s="49" t="str">
        <f>INDEX(tbl_Nominal[L1 Group],tbl_Data[[#This Row],[Account Match]])</f>
        <v>Expenditure</v>
      </c>
      <c r="S410" s="49" t="str">
        <f>INDEX(tbl_Nominal[L2 Group],tbl_Data[[#This Row],[Account Match]])</f>
        <v>Cost of Sales</v>
      </c>
      <c r="T410" s="50">
        <f>IF(tbl_Data[[#This Row],[Sign]]="Positive", tbl_Data[[#This Row],[Group Value ]],tbl_Data[[#This Row],[Group Value ]] * -1)</f>
        <v>0</v>
      </c>
    </row>
    <row r="411" spans="1:20">
      <c r="A411" s="15" t="s">
        <v>126</v>
      </c>
      <c r="B411" s="15" t="s">
        <v>167</v>
      </c>
      <c r="C411" s="15" t="s">
        <v>168</v>
      </c>
      <c r="D411" s="15" t="s">
        <v>26</v>
      </c>
      <c r="E411" s="15" t="s">
        <v>27</v>
      </c>
      <c r="F411" s="15" t="s">
        <v>44</v>
      </c>
      <c r="G411" s="15" t="s">
        <v>169</v>
      </c>
      <c r="H411" s="15" t="s">
        <v>132</v>
      </c>
      <c r="I411" s="15" t="s">
        <v>145</v>
      </c>
      <c r="J411" s="15" t="s">
        <v>112</v>
      </c>
      <c r="K411" s="15" t="s">
        <v>15</v>
      </c>
      <c r="L411" s="15" t="s">
        <v>25</v>
      </c>
      <c r="M411" s="15">
        <v>0</v>
      </c>
      <c r="N411" s="15" t="s">
        <v>25</v>
      </c>
      <c r="O411" s="15">
        <v>0</v>
      </c>
      <c r="P411" s="51">
        <f>IFERROR(MATCH(tbl_Data[[#This Row],[Account ]],tbl_Nominal[Account],0),"NOT FOUND")</f>
        <v>10</v>
      </c>
      <c r="Q411" s="49" t="str">
        <f>INDEX(tbl_Nominal[Sign],tbl_Data[[#This Row],[Account Match]])</f>
        <v>Negative</v>
      </c>
      <c r="R411" s="49" t="str">
        <f>INDEX(tbl_Nominal[L1 Group],tbl_Data[[#This Row],[Account Match]])</f>
        <v>Expenditure</v>
      </c>
      <c r="S411" s="49" t="str">
        <f>INDEX(tbl_Nominal[L2 Group],tbl_Data[[#This Row],[Account Match]])</f>
        <v>Cost of Sales</v>
      </c>
      <c r="T411" s="50">
        <f>IF(tbl_Data[[#This Row],[Sign]]="Positive", tbl_Data[[#This Row],[Group Value ]],tbl_Data[[#This Row],[Group Value ]] * -1)</f>
        <v>0</v>
      </c>
    </row>
    <row r="412" spans="1:20">
      <c r="A412" s="15" t="s">
        <v>126</v>
      </c>
      <c r="B412" s="15" t="s">
        <v>167</v>
      </c>
      <c r="C412" s="15" t="s">
        <v>168</v>
      </c>
      <c r="D412" s="15" t="s">
        <v>26</v>
      </c>
      <c r="E412" s="15" t="s">
        <v>27</v>
      </c>
      <c r="F412" s="15" t="s">
        <v>44</v>
      </c>
      <c r="G412" s="15" t="s">
        <v>169</v>
      </c>
      <c r="H412" s="15" t="s">
        <v>132</v>
      </c>
      <c r="I412" s="15" t="s">
        <v>135</v>
      </c>
      <c r="J412" s="15" t="s">
        <v>112</v>
      </c>
      <c r="K412" s="15" t="s">
        <v>15</v>
      </c>
      <c r="L412" s="15" t="s">
        <v>25</v>
      </c>
      <c r="M412" s="15">
        <v>0</v>
      </c>
      <c r="N412" s="15" t="s">
        <v>25</v>
      </c>
      <c r="O412" s="15">
        <v>0</v>
      </c>
      <c r="P412" s="51">
        <f>IFERROR(MATCH(tbl_Data[[#This Row],[Account ]],tbl_Nominal[Account],0),"NOT FOUND")</f>
        <v>10</v>
      </c>
      <c r="Q412" s="49" t="str">
        <f>INDEX(tbl_Nominal[Sign],tbl_Data[[#This Row],[Account Match]])</f>
        <v>Negative</v>
      </c>
      <c r="R412" s="49" t="str">
        <f>INDEX(tbl_Nominal[L1 Group],tbl_Data[[#This Row],[Account Match]])</f>
        <v>Expenditure</v>
      </c>
      <c r="S412" s="49" t="str">
        <f>INDEX(tbl_Nominal[L2 Group],tbl_Data[[#This Row],[Account Match]])</f>
        <v>Cost of Sales</v>
      </c>
      <c r="T412" s="50">
        <f>IF(tbl_Data[[#This Row],[Sign]]="Positive", tbl_Data[[#This Row],[Group Value ]],tbl_Data[[#This Row],[Group Value ]] * -1)</f>
        <v>0</v>
      </c>
    </row>
    <row r="413" spans="1:20">
      <c r="A413" s="15" t="s">
        <v>126</v>
      </c>
      <c r="B413" s="15" t="s">
        <v>167</v>
      </c>
      <c r="C413" s="15" t="s">
        <v>168</v>
      </c>
      <c r="D413" s="15" t="s">
        <v>26</v>
      </c>
      <c r="E413" s="15" t="s">
        <v>27</v>
      </c>
      <c r="F413" s="15" t="s">
        <v>44</v>
      </c>
      <c r="G413" s="15" t="s">
        <v>169</v>
      </c>
      <c r="H413" s="15" t="s">
        <v>132</v>
      </c>
      <c r="I413" s="15" t="s">
        <v>146</v>
      </c>
      <c r="J413" s="15" t="s">
        <v>112</v>
      </c>
      <c r="K413" s="15" t="s">
        <v>15</v>
      </c>
      <c r="L413" s="15" t="s">
        <v>25</v>
      </c>
      <c r="M413" s="15">
        <v>0</v>
      </c>
      <c r="N413" s="15" t="s">
        <v>25</v>
      </c>
      <c r="O413" s="15">
        <v>0</v>
      </c>
      <c r="P413" s="51">
        <f>IFERROR(MATCH(tbl_Data[[#This Row],[Account ]],tbl_Nominal[Account],0),"NOT FOUND")</f>
        <v>10</v>
      </c>
      <c r="Q413" s="49" t="str">
        <f>INDEX(tbl_Nominal[Sign],tbl_Data[[#This Row],[Account Match]])</f>
        <v>Negative</v>
      </c>
      <c r="R413" s="49" t="str">
        <f>INDEX(tbl_Nominal[L1 Group],tbl_Data[[#This Row],[Account Match]])</f>
        <v>Expenditure</v>
      </c>
      <c r="S413" s="49" t="str">
        <f>INDEX(tbl_Nominal[L2 Group],tbl_Data[[#This Row],[Account Match]])</f>
        <v>Cost of Sales</v>
      </c>
      <c r="T413" s="50">
        <f>IF(tbl_Data[[#This Row],[Sign]]="Positive", tbl_Data[[#This Row],[Group Value ]],tbl_Data[[#This Row],[Group Value ]] * -1)</f>
        <v>0</v>
      </c>
    </row>
    <row r="414" spans="1:20">
      <c r="A414" s="15" t="s">
        <v>126</v>
      </c>
      <c r="B414" s="15" t="s">
        <v>167</v>
      </c>
      <c r="C414" s="15" t="s">
        <v>168</v>
      </c>
      <c r="D414" s="15" t="s">
        <v>26</v>
      </c>
      <c r="E414" s="15" t="s">
        <v>27</v>
      </c>
      <c r="F414" s="15" t="s">
        <v>44</v>
      </c>
      <c r="G414" s="15" t="s">
        <v>169</v>
      </c>
      <c r="H414" s="15" t="s">
        <v>42</v>
      </c>
      <c r="I414" s="15" t="s">
        <v>42</v>
      </c>
      <c r="J414" s="15" t="s">
        <v>112</v>
      </c>
      <c r="K414" s="15" t="s">
        <v>15</v>
      </c>
      <c r="L414" s="15" t="s">
        <v>25</v>
      </c>
      <c r="M414" s="15">
        <v>0</v>
      </c>
      <c r="N414" s="15" t="s">
        <v>25</v>
      </c>
      <c r="O414" s="15">
        <v>0</v>
      </c>
      <c r="P414" s="51">
        <f>IFERROR(MATCH(tbl_Data[[#This Row],[Account ]],tbl_Nominal[Account],0),"NOT FOUND")</f>
        <v>10</v>
      </c>
      <c r="Q414" s="49" t="str">
        <f>INDEX(tbl_Nominal[Sign],tbl_Data[[#This Row],[Account Match]])</f>
        <v>Negative</v>
      </c>
      <c r="R414" s="49" t="str">
        <f>INDEX(tbl_Nominal[L1 Group],tbl_Data[[#This Row],[Account Match]])</f>
        <v>Expenditure</v>
      </c>
      <c r="S414" s="49" t="str">
        <f>INDEX(tbl_Nominal[L2 Group],tbl_Data[[#This Row],[Account Match]])</f>
        <v>Cost of Sales</v>
      </c>
      <c r="T414" s="50">
        <f>IF(tbl_Data[[#This Row],[Sign]]="Positive", tbl_Data[[#This Row],[Group Value ]],tbl_Data[[#This Row],[Group Value ]] * -1)</f>
        <v>0</v>
      </c>
    </row>
    <row r="415" spans="1:20">
      <c r="A415" s="15" t="s">
        <v>126</v>
      </c>
      <c r="B415" s="15" t="s">
        <v>170</v>
      </c>
      <c r="C415" s="15" t="s">
        <v>171</v>
      </c>
      <c r="D415" s="15" t="s">
        <v>26</v>
      </c>
      <c r="E415" s="15" t="s">
        <v>27</v>
      </c>
      <c r="F415" s="15" t="s">
        <v>44</v>
      </c>
      <c r="G415" s="15" t="s">
        <v>172</v>
      </c>
      <c r="H415" s="15" t="s">
        <v>132</v>
      </c>
      <c r="I415" s="15" t="s">
        <v>133</v>
      </c>
      <c r="J415" s="15" t="s">
        <v>112</v>
      </c>
      <c r="K415" s="15" t="s">
        <v>15</v>
      </c>
      <c r="L415" s="15" t="s">
        <v>25</v>
      </c>
      <c r="M415" s="15">
        <v>0</v>
      </c>
      <c r="N415" s="15" t="s">
        <v>25</v>
      </c>
      <c r="O415" s="15">
        <v>0</v>
      </c>
      <c r="P415" s="51">
        <f>IFERROR(MATCH(tbl_Data[[#This Row],[Account ]],tbl_Nominal[Account],0),"NOT FOUND")</f>
        <v>11</v>
      </c>
      <c r="Q415" s="49" t="str">
        <f>INDEX(tbl_Nominal[Sign],tbl_Data[[#This Row],[Account Match]])</f>
        <v>Negative</v>
      </c>
      <c r="R415" s="49" t="str">
        <f>INDEX(tbl_Nominal[L1 Group],tbl_Data[[#This Row],[Account Match]])</f>
        <v>Expenditure</v>
      </c>
      <c r="S415" s="49" t="str">
        <f>INDEX(tbl_Nominal[L2 Group],tbl_Data[[#This Row],[Account Match]])</f>
        <v>Cost of Sales</v>
      </c>
      <c r="T415" s="50">
        <f>IF(tbl_Data[[#This Row],[Sign]]="Positive", tbl_Data[[#This Row],[Group Value ]],tbl_Data[[#This Row],[Group Value ]] * -1)</f>
        <v>0</v>
      </c>
    </row>
    <row r="416" spans="1:20">
      <c r="A416" s="15" t="s">
        <v>126</v>
      </c>
      <c r="B416" s="15" t="s">
        <v>170</v>
      </c>
      <c r="C416" s="15" t="s">
        <v>171</v>
      </c>
      <c r="D416" s="15" t="s">
        <v>26</v>
      </c>
      <c r="E416" s="15" t="s">
        <v>27</v>
      </c>
      <c r="F416" s="15" t="s">
        <v>44</v>
      </c>
      <c r="G416" s="15" t="s">
        <v>172</v>
      </c>
      <c r="H416" s="15" t="s">
        <v>132</v>
      </c>
      <c r="I416" s="15" t="s">
        <v>134</v>
      </c>
      <c r="J416" s="15" t="s">
        <v>112</v>
      </c>
      <c r="K416" s="15" t="s">
        <v>15</v>
      </c>
      <c r="L416" s="15" t="s">
        <v>25</v>
      </c>
      <c r="M416" s="15">
        <v>0</v>
      </c>
      <c r="N416" s="15" t="s">
        <v>25</v>
      </c>
      <c r="O416" s="15">
        <v>0</v>
      </c>
      <c r="P416" s="51">
        <f>IFERROR(MATCH(tbl_Data[[#This Row],[Account ]],tbl_Nominal[Account],0),"NOT FOUND")</f>
        <v>11</v>
      </c>
      <c r="Q416" s="49" t="str">
        <f>INDEX(tbl_Nominal[Sign],tbl_Data[[#This Row],[Account Match]])</f>
        <v>Negative</v>
      </c>
      <c r="R416" s="49" t="str">
        <f>INDEX(tbl_Nominal[L1 Group],tbl_Data[[#This Row],[Account Match]])</f>
        <v>Expenditure</v>
      </c>
      <c r="S416" s="49" t="str">
        <f>INDEX(tbl_Nominal[L2 Group],tbl_Data[[#This Row],[Account Match]])</f>
        <v>Cost of Sales</v>
      </c>
      <c r="T416" s="50">
        <f>IF(tbl_Data[[#This Row],[Sign]]="Positive", tbl_Data[[#This Row],[Group Value ]],tbl_Data[[#This Row],[Group Value ]] * -1)</f>
        <v>0</v>
      </c>
    </row>
    <row r="417" spans="1:20">
      <c r="A417" s="15" t="s">
        <v>126</v>
      </c>
      <c r="B417" s="15" t="s">
        <v>170</v>
      </c>
      <c r="C417" s="15" t="s">
        <v>171</v>
      </c>
      <c r="D417" s="15" t="s">
        <v>26</v>
      </c>
      <c r="E417" s="15" t="s">
        <v>27</v>
      </c>
      <c r="F417" s="15" t="s">
        <v>44</v>
      </c>
      <c r="G417" s="15" t="s">
        <v>172</v>
      </c>
      <c r="H417" s="15" t="s">
        <v>132</v>
      </c>
      <c r="I417" s="15" t="s">
        <v>145</v>
      </c>
      <c r="J417" s="15" t="s">
        <v>112</v>
      </c>
      <c r="K417" s="15" t="s">
        <v>15</v>
      </c>
      <c r="L417" s="15" t="s">
        <v>25</v>
      </c>
      <c r="M417" s="15">
        <v>0</v>
      </c>
      <c r="N417" s="15" t="s">
        <v>25</v>
      </c>
      <c r="O417" s="15">
        <v>0</v>
      </c>
      <c r="P417" s="51">
        <f>IFERROR(MATCH(tbl_Data[[#This Row],[Account ]],tbl_Nominal[Account],0),"NOT FOUND")</f>
        <v>11</v>
      </c>
      <c r="Q417" s="49" t="str">
        <f>INDEX(tbl_Nominal[Sign],tbl_Data[[#This Row],[Account Match]])</f>
        <v>Negative</v>
      </c>
      <c r="R417" s="49" t="str">
        <f>INDEX(tbl_Nominal[L1 Group],tbl_Data[[#This Row],[Account Match]])</f>
        <v>Expenditure</v>
      </c>
      <c r="S417" s="49" t="str">
        <f>INDEX(tbl_Nominal[L2 Group],tbl_Data[[#This Row],[Account Match]])</f>
        <v>Cost of Sales</v>
      </c>
      <c r="T417" s="50">
        <f>IF(tbl_Data[[#This Row],[Sign]]="Positive", tbl_Data[[#This Row],[Group Value ]],tbl_Data[[#This Row],[Group Value ]] * -1)</f>
        <v>0</v>
      </c>
    </row>
    <row r="418" spans="1:20">
      <c r="A418" s="15" t="s">
        <v>126</v>
      </c>
      <c r="B418" s="15" t="s">
        <v>170</v>
      </c>
      <c r="C418" s="15" t="s">
        <v>171</v>
      </c>
      <c r="D418" s="15" t="s">
        <v>26</v>
      </c>
      <c r="E418" s="15" t="s">
        <v>27</v>
      </c>
      <c r="F418" s="15" t="s">
        <v>44</v>
      </c>
      <c r="G418" s="15" t="s">
        <v>172</v>
      </c>
      <c r="H418" s="15" t="s">
        <v>132</v>
      </c>
      <c r="I418" s="15" t="s">
        <v>135</v>
      </c>
      <c r="J418" s="15" t="s">
        <v>112</v>
      </c>
      <c r="K418" s="15" t="s">
        <v>15</v>
      </c>
      <c r="L418" s="15" t="s">
        <v>25</v>
      </c>
      <c r="M418" s="15">
        <v>0</v>
      </c>
      <c r="N418" s="15" t="s">
        <v>25</v>
      </c>
      <c r="O418" s="15">
        <v>0</v>
      </c>
      <c r="P418" s="51">
        <f>IFERROR(MATCH(tbl_Data[[#This Row],[Account ]],tbl_Nominal[Account],0),"NOT FOUND")</f>
        <v>11</v>
      </c>
      <c r="Q418" s="49" t="str">
        <f>INDEX(tbl_Nominal[Sign],tbl_Data[[#This Row],[Account Match]])</f>
        <v>Negative</v>
      </c>
      <c r="R418" s="49" t="str">
        <f>INDEX(tbl_Nominal[L1 Group],tbl_Data[[#This Row],[Account Match]])</f>
        <v>Expenditure</v>
      </c>
      <c r="S418" s="49" t="str">
        <f>INDEX(tbl_Nominal[L2 Group],tbl_Data[[#This Row],[Account Match]])</f>
        <v>Cost of Sales</v>
      </c>
      <c r="T418" s="50">
        <f>IF(tbl_Data[[#This Row],[Sign]]="Positive", tbl_Data[[#This Row],[Group Value ]],tbl_Data[[#This Row],[Group Value ]] * -1)</f>
        <v>0</v>
      </c>
    </row>
    <row r="419" spans="1:20">
      <c r="A419" s="15" t="s">
        <v>126</v>
      </c>
      <c r="B419" s="15" t="s">
        <v>170</v>
      </c>
      <c r="C419" s="15" t="s">
        <v>171</v>
      </c>
      <c r="D419" s="15" t="s">
        <v>26</v>
      </c>
      <c r="E419" s="15" t="s">
        <v>27</v>
      </c>
      <c r="F419" s="15" t="s">
        <v>44</v>
      </c>
      <c r="G419" s="15" t="s">
        <v>172</v>
      </c>
      <c r="H419" s="15" t="s">
        <v>132</v>
      </c>
      <c r="I419" s="15" t="s">
        <v>146</v>
      </c>
      <c r="J419" s="15" t="s">
        <v>112</v>
      </c>
      <c r="K419" s="15" t="s">
        <v>15</v>
      </c>
      <c r="L419" s="15" t="s">
        <v>25</v>
      </c>
      <c r="M419" s="15">
        <v>0</v>
      </c>
      <c r="N419" s="15" t="s">
        <v>25</v>
      </c>
      <c r="O419" s="15">
        <v>0</v>
      </c>
      <c r="P419" s="51">
        <f>IFERROR(MATCH(tbl_Data[[#This Row],[Account ]],tbl_Nominal[Account],0),"NOT FOUND")</f>
        <v>11</v>
      </c>
      <c r="Q419" s="49" t="str">
        <f>INDEX(tbl_Nominal[Sign],tbl_Data[[#This Row],[Account Match]])</f>
        <v>Negative</v>
      </c>
      <c r="R419" s="49" t="str">
        <f>INDEX(tbl_Nominal[L1 Group],tbl_Data[[#This Row],[Account Match]])</f>
        <v>Expenditure</v>
      </c>
      <c r="S419" s="49" t="str">
        <f>INDEX(tbl_Nominal[L2 Group],tbl_Data[[#This Row],[Account Match]])</f>
        <v>Cost of Sales</v>
      </c>
      <c r="T419" s="50">
        <f>IF(tbl_Data[[#This Row],[Sign]]="Positive", tbl_Data[[#This Row],[Group Value ]],tbl_Data[[#This Row],[Group Value ]] * -1)</f>
        <v>0</v>
      </c>
    </row>
    <row r="420" spans="1:20">
      <c r="A420" s="15" t="s">
        <v>126</v>
      </c>
      <c r="B420" s="15" t="s">
        <v>170</v>
      </c>
      <c r="C420" s="15" t="s">
        <v>171</v>
      </c>
      <c r="D420" s="15" t="s">
        <v>26</v>
      </c>
      <c r="E420" s="15" t="s">
        <v>27</v>
      </c>
      <c r="F420" s="15" t="s">
        <v>44</v>
      </c>
      <c r="G420" s="15" t="s">
        <v>172</v>
      </c>
      <c r="H420" s="15" t="s">
        <v>42</v>
      </c>
      <c r="I420" s="15" t="s">
        <v>42</v>
      </c>
      <c r="J420" s="15" t="s">
        <v>112</v>
      </c>
      <c r="K420" s="15" t="s">
        <v>15</v>
      </c>
      <c r="L420" s="15" t="s">
        <v>25</v>
      </c>
      <c r="M420" s="15">
        <v>755.89</v>
      </c>
      <c r="N420" s="15" t="s">
        <v>25</v>
      </c>
      <c r="O420" s="15">
        <v>755.89</v>
      </c>
      <c r="P420" s="51">
        <f>IFERROR(MATCH(tbl_Data[[#This Row],[Account ]],tbl_Nominal[Account],0),"NOT FOUND")</f>
        <v>11</v>
      </c>
      <c r="Q420" s="49" t="str">
        <f>INDEX(tbl_Nominal[Sign],tbl_Data[[#This Row],[Account Match]])</f>
        <v>Negative</v>
      </c>
      <c r="R420" s="49" t="str">
        <f>INDEX(tbl_Nominal[L1 Group],tbl_Data[[#This Row],[Account Match]])</f>
        <v>Expenditure</v>
      </c>
      <c r="S420" s="49" t="str">
        <f>INDEX(tbl_Nominal[L2 Group],tbl_Data[[#This Row],[Account Match]])</f>
        <v>Cost of Sales</v>
      </c>
      <c r="T420" s="50">
        <f>IF(tbl_Data[[#This Row],[Sign]]="Positive", tbl_Data[[#This Row],[Group Value ]],tbl_Data[[#This Row],[Group Value ]] * -1)</f>
        <v>-755.89</v>
      </c>
    </row>
    <row r="421" spans="1:20">
      <c r="A421" s="15" t="s">
        <v>126</v>
      </c>
      <c r="B421" s="15" t="s">
        <v>173</v>
      </c>
      <c r="C421" s="15" t="s">
        <v>174</v>
      </c>
      <c r="D421" s="15" t="s">
        <v>26</v>
      </c>
      <c r="E421" s="15" t="s">
        <v>27</v>
      </c>
      <c r="F421" s="15" t="s">
        <v>44</v>
      </c>
      <c r="G421" s="15" t="s">
        <v>175</v>
      </c>
      <c r="H421" s="15" t="s">
        <v>132</v>
      </c>
      <c r="I421" s="15" t="s">
        <v>133</v>
      </c>
      <c r="J421" s="15" t="s">
        <v>112</v>
      </c>
      <c r="K421" s="15" t="s">
        <v>15</v>
      </c>
      <c r="L421" s="15" t="s">
        <v>25</v>
      </c>
      <c r="M421" s="15">
        <v>516.66999999999996</v>
      </c>
      <c r="N421" s="15" t="s">
        <v>25</v>
      </c>
      <c r="O421" s="15">
        <v>516.66999999999996</v>
      </c>
      <c r="P421" s="51">
        <f>IFERROR(MATCH(tbl_Data[[#This Row],[Account ]],tbl_Nominal[Account],0),"NOT FOUND")</f>
        <v>12</v>
      </c>
      <c r="Q421" s="49" t="str">
        <f>INDEX(tbl_Nominal[Sign],tbl_Data[[#This Row],[Account Match]])</f>
        <v>Negative</v>
      </c>
      <c r="R421" s="49" t="str">
        <f>INDEX(tbl_Nominal[L1 Group],tbl_Data[[#This Row],[Account Match]])</f>
        <v>Expenditure</v>
      </c>
      <c r="S421" s="49" t="str">
        <f>INDEX(tbl_Nominal[L2 Group],tbl_Data[[#This Row],[Account Match]])</f>
        <v>Cost of Sales</v>
      </c>
      <c r="T421" s="50">
        <f>IF(tbl_Data[[#This Row],[Sign]]="Positive", tbl_Data[[#This Row],[Group Value ]],tbl_Data[[#This Row],[Group Value ]] * -1)</f>
        <v>-516.66999999999996</v>
      </c>
    </row>
    <row r="422" spans="1:20">
      <c r="A422" s="15" t="s">
        <v>126</v>
      </c>
      <c r="B422" s="15" t="s">
        <v>173</v>
      </c>
      <c r="C422" s="15" t="s">
        <v>174</v>
      </c>
      <c r="D422" s="15" t="s">
        <v>26</v>
      </c>
      <c r="E422" s="15" t="s">
        <v>27</v>
      </c>
      <c r="F422" s="15" t="s">
        <v>44</v>
      </c>
      <c r="G422" s="15" t="s">
        <v>175</v>
      </c>
      <c r="H422" s="15" t="s">
        <v>132</v>
      </c>
      <c r="I422" s="15" t="s">
        <v>134</v>
      </c>
      <c r="J422" s="15" t="s">
        <v>112</v>
      </c>
      <c r="K422" s="15" t="s">
        <v>15</v>
      </c>
      <c r="L422" s="15" t="s">
        <v>25</v>
      </c>
      <c r="M422" s="15">
        <v>0</v>
      </c>
      <c r="N422" s="15" t="s">
        <v>25</v>
      </c>
      <c r="O422" s="15">
        <v>0</v>
      </c>
      <c r="P422" s="51">
        <f>IFERROR(MATCH(tbl_Data[[#This Row],[Account ]],tbl_Nominal[Account],0),"NOT FOUND")</f>
        <v>12</v>
      </c>
      <c r="Q422" s="49" t="str">
        <f>INDEX(tbl_Nominal[Sign],tbl_Data[[#This Row],[Account Match]])</f>
        <v>Negative</v>
      </c>
      <c r="R422" s="49" t="str">
        <f>INDEX(tbl_Nominal[L1 Group],tbl_Data[[#This Row],[Account Match]])</f>
        <v>Expenditure</v>
      </c>
      <c r="S422" s="49" t="str">
        <f>INDEX(tbl_Nominal[L2 Group],tbl_Data[[#This Row],[Account Match]])</f>
        <v>Cost of Sales</v>
      </c>
      <c r="T422" s="50">
        <f>IF(tbl_Data[[#This Row],[Sign]]="Positive", tbl_Data[[#This Row],[Group Value ]],tbl_Data[[#This Row],[Group Value ]] * -1)</f>
        <v>0</v>
      </c>
    </row>
    <row r="423" spans="1:20">
      <c r="A423" s="15" t="s">
        <v>126</v>
      </c>
      <c r="B423" s="15" t="s">
        <v>173</v>
      </c>
      <c r="C423" s="15" t="s">
        <v>174</v>
      </c>
      <c r="D423" s="15" t="s">
        <v>26</v>
      </c>
      <c r="E423" s="15" t="s">
        <v>27</v>
      </c>
      <c r="F423" s="15" t="s">
        <v>44</v>
      </c>
      <c r="G423" s="15" t="s">
        <v>175</v>
      </c>
      <c r="H423" s="15" t="s">
        <v>132</v>
      </c>
      <c r="I423" s="15" t="s">
        <v>145</v>
      </c>
      <c r="J423" s="15" t="s">
        <v>112</v>
      </c>
      <c r="K423" s="15" t="s">
        <v>15</v>
      </c>
      <c r="L423" s="15" t="s">
        <v>25</v>
      </c>
      <c r="M423" s="15">
        <v>0</v>
      </c>
      <c r="N423" s="15" t="s">
        <v>25</v>
      </c>
      <c r="O423" s="15">
        <v>0</v>
      </c>
      <c r="P423" s="51">
        <f>IFERROR(MATCH(tbl_Data[[#This Row],[Account ]],tbl_Nominal[Account],0),"NOT FOUND")</f>
        <v>12</v>
      </c>
      <c r="Q423" s="49" t="str">
        <f>INDEX(tbl_Nominal[Sign],tbl_Data[[#This Row],[Account Match]])</f>
        <v>Negative</v>
      </c>
      <c r="R423" s="49" t="str">
        <f>INDEX(tbl_Nominal[L1 Group],tbl_Data[[#This Row],[Account Match]])</f>
        <v>Expenditure</v>
      </c>
      <c r="S423" s="49" t="str">
        <f>INDEX(tbl_Nominal[L2 Group],tbl_Data[[#This Row],[Account Match]])</f>
        <v>Cost of Sales</v>
      </c>
      <c r="T423" s="50">
        <f>IF(tbl_Data[[#This Row],[Sign]]="Positive", tbl_Data[[#This Row],[Group Value ]],tbl_Data[[#This Row],[Group Value ]] * -1)</f>
        <v>0</v>
      </c>
    </row>
    <row r="424" spans="1:20">
      <c r="A424" s="15" t="s">
        <v>126</v>
      </c>
      <c r="B424" s="15" t="s">
        <v>173</v>
      </c>
      <c r="C424" s="15" t="s">
        <v>174</v>
      </c>
      <c r="D424" s="15" t="s">
        <v>26</v>
      </c>
      <c r="E424" s="15" t="s">
        <v>27</v>
      </c>
      <c r="F424" s="15" t="s">
        <v>44</v>
      </c>
      <c r="G424" s="15" t="s">
        <v>175</v>
      </c>
      <c r="H424" s="15" t="s">
        <v>132</v>
      </c>
      <c r="I424" s="15" t="s">
        <v>135</v>
      </c>
      <c r="J424" s="15" t="s">
        <v>112</v>
      </c>
      <c r="K424" s="15" t="s">
        <v>15</v>
      </c>
      <c r="L424" s="15" t="s">
        <v>25</v>
      </c>
      <c r="M424" s="15">
        <v>0</v>
      </c>
      <c r="N424" s="15" t="s">
        <v>25</v>
      </c>
      <c r="O424" s="15">
        <v>0</v>
      </c>
      <c r="P424" s="51">
        <f>IFERROR(MATCH(tbl_Data[[#This Row],[Account ]],tbl_Nominal[Account],0),"NOT FOUND")</f>
        <v>12</v>
      </c>
      <c r="Q424" s="49" t="str">
        <f>INDEX(tbl_Nominal[Sign],tbl_Data[[#This Row],[Account Match]])</f>
        <v>Negative</v>
      </c>
      <c r="R424" s="49" t="str">
        <f>INDEX(tbl_Nominal[L1 Group],tbl_Data[[#This Row],[Account Match]])</f>
        <v>Expenditure</v>
      </c>
      <c r="S424" s="49" t="str">
        <f>INDEX(tbl_Nominal[L2 Group],tbl_Data[[#This Row],[Account Match]])</f>
        <v>Cost of Sales</v>
      </c>
      <c r="T424" s="50">
        <f>IF(tbl_Data[[#This Row],[Sign]]="Positive", tbl_Data[[#This Row],[Group Value ]],tbl_Data[[#This Row],[Group Value ]] * -1)</f>
        <v>0</v>
      </c>
    </row>
    <row r="425" spans="1:20">
      <c r="A425" s="15" t="s">
        <v>126</v>
      </c>
      <c r="B425" s="15" t="s">
        <v>173</v>
      </c>
      <c r="C425" s="15" t="s">
        <v>174</v>
      </c>
      <c r="D425" s="15" t="s">
        <v>26</v>
      </c>
      <c r="E425" s="15" t="s">
        <v>27</v>
      </c>
      <c r="F425" s="15" t="s">
        <v>44</v>
      </c>
      <c r="G425" s="15" t="s">
        <v>175</v>
      </c>
      <c r="H425" s="15" t="s">
        <v>132</v>
      </c>
      <c r="I425" s="15" t="s">
        <v>146</v>
      </c>
      <c r="J425" s="15" t="s">
        <v>112</v>
      </c>
      <c r="K425" s="15" t="s">
        <v>15</v>
      </c>
      <c r="L425" s="15" t="s">
        <v>25</v>
      </c>
      <c r="M425" s="15">
        <v>0</v>
      </c>
      <c r="N425" s="15" t="s">
        <v>25</v>
      </c>
      <c r="O425" s="15">
        <v>0</v>
      </c>
      <c r="P425" s="51">
        <f>IFERROR(MATCH(tbl_Data[[#This Row],[Account ]],tbl_Nominal[Account],0),"NOT FOUND")</f>
        <v>12</v>
      </c>
      <c r="Q425" s="49" t="str">
        <f>INDEX(tbl_Nominal[Sign],tbl_Data[[#This Row],[Account Match]])</f>
        <v>Negative</v>
      </c>
      <c r="R425" s="49" t="str">
        <f>INDEX(tbl_Nominal[L1 Group],tbl_Data[[#This Row],[Account Match]])</f>
        <v>Expenditure</v>
      </c>
      <c r="S425" s="49" t="str">
        <f>INDEX(tbl_Nominal[L2 Group],tbl_Data[[#This Row],[Account Match]])</f>
        <v>Cost of Sales</v>
      </c>
      <c r="T425" s="50">
        <f>IF(tbl_Data[[#This Row],[Sign]]="Positive", tbl_Data[[#This Row],[Group Value ]],tbl_Data[[#This Row],[Group Value ]] * -1)</f>
        <v>0</v>
      </c>
    </row>
    <row r="426" spans="1:20">
      <c r="A426" s="15" t="s">
        <v>126</v>
      </c>
      <c r="B426" s="15" t="s">
        <v>173</v>
      </c>
      <c r="C426" s="15" t="s">
        <v>174</v>
      </c>
      <c r="D426" s="15" t="s">
        <v>26</v>
      </c>
      <c r="E426" s="15" t="s">
        <v>27</v>
      </c>
      <c r="F426" s="15" t="s">
        <v>44</v>
      </c>
      <c r="G426" s="15" t="s">
        <v>175</v>
      </c>
      <c r="H426" s="15" t="s">
        <v>42</v>
      </c>
      <c r="I426" s="15" t="s">
        <v>42</v>
      </c>
      <c r="J426" s="15" t="s">
        <v>112</v>
      </c>
      <c r="K426" s="15" t="s">
        <v>15</v>
      </c>
      <c r="L426" s="15" t="s">
        <v>25</v>
      </c>
      <c r="M426" s="15">
        <v>0</v>
      </c>
      <c r="N426" s="15" t="s">
        <v>25</v>
      </c>
      <c r="O426" s="15">
        <v>0</v>
      </c>
      <c r="P426" s="51">
        <f>IFERROR(MATCH(tbl_Data[[#This Row],[Account ]],tbl_Nominal[Account],0),"NOT FOUND")</f>
        <v>12</v>
      </c>
      <c r="Q426" s="49" t="str">
        <f>INDEX(tbl_Nominal[Sign],tbl_Data[[#This Row],[Account Match]])</f>
        <v>Negative</v>
      </c>
      <c r="R426" s="49" t="str">
        <f>INDEX(tbl_Nominal[L1 Group],tbl_Data[[#This Row],[Account Match]])</f>
        <v>Expenditure</v>
      </c>
      <c r="S426" s="49" t="str">
        <f>INDEX(tbl_Nominal[L2 Group],tbl_Data[[#This Row],[Account Match]])</f>
        <v>Cost of Sales</v>
      </c>
      <c r="T426" s="50">
        <f>IF(tbl_Data[[#This Row],[Sign]]="Positive", tbl_Data[[#This Row],[Group Value ]],tbl_Data[[#This Row],[Group Value ]] * -1)</f>
        <v>0</v>
      </c>
    </row>
    <row r="427" spans="1:20">
      <c r="A427" s="15" t="s">
        <v>126</v>
      </c>
      <c r="B427" s="15" t="s">
        <v>176</v>
      </c>
      <c r="C427" s="15" t="s">
        <v>177</v>
      </c>
      <c r="D427" s="15" t="s">
        <v>26</v>
      </c>
      <c r="E427" s="15" t="s">
        <v>27</v>
      </c>
      <c r="F427" s="15" t="s">
        <v>44</v>
      </c>
      <c r="G427" s="15" t="s">
        <v>178</v>
      </c>
      <c r="H427" s="15" t="s">
        <v>132</v>
      </c>
      <c r="I427" s="15" t="s">
        <v>133</v>
      </c>
      <c r="J427" s="15" t="s">
        <v>112</v>
      </c>
      <c r="K427" s="15" t="s">
        <v>15</v>
      </c>
      <c r="L427" s="15" t="s">
        <v>25</v>
      </c>
      <c r="M427" s="15">
        <v>433.33</v>
      </c>
      <c r="N427" s="15" t="s">
        <v>25</v>
      </c>
      <c r="O427" s="15">
        <v>433.33</v>
      </c>
      <c r="P427" s="51">
        <f>IFERROR(MATCH(tbl_Data[[#This Row],[Account ]],tbl_Nominal[Account],0),"NOT FOUND")</f>
        <v>13</v>
      </c>
      <c r="Q427" s="49" t="str">
        <f>INDEX(tbl_Nominal[Sign],tbl_Data[[#This Row],[Account Match]])</f>
        <v>Negative</v>
      </c>
      <c r="R427" s="49" t="str">
        <f>INDEX(tbl_Nominal[L1 Group],tbl_Data[[#This Row],[Account Match]])</f>
        <v>Expenditure</v>
      </c>
      <c r="S427" s="49" t="str">
        <f>INDEX(tbl_Nominal[L2 Group],tbl_Data[[#This Row],[Account Match]])</f>
        <v>Cost of Sales</v>
      </c>
      <c r="T427" s="50">
        <f>IF(tbl_Data[[#This Row],[Sign]]="Positive", tbl_Data[[#This Row],[Group Value ]],tbl_Data[[#This Row],[Group Value ]] * -1)</f>
        <v>-433.33</v>
      </c>
    </row>
    <row r="428" spans="1:20">
      <c r="A428" s="15" t="s">
        <v>126</v>
      </c>
      <c r="B428" s="15" t="s">
        <v>176</v>
      </c>
      <c r="C428" s="15" t="s">
        <v>177</v>
      </c>
      <c r="D428" s="15" t="s">
        <v>26</v>
      </c>
      <c r="E428" s="15" t="s">
        <v>27</v>
      </c>
      <c r="F428" s="15" t="s">
        <v>44</v>
      </c>
      <c r="G428" s="15" t="s">
        <v>178</v>
      </c>
      <c r="H428" s="15" t="s">
        <v>132</v>
      </c>
      <c r="I428" s="15" t="s">
        <v>134</v>
      </c>
      <c r="J428" s="15" t="s">
        <v>112</v>
      </c>
      <c r="K428" s="15" t="s">
        <v>15</v>
      </c>
      <c r="L428" s="15" t="s">
        <v>25</v>
      </c>
      <c r="M428" s="15">
        <v>0</v>
      </c>
      <c r="N428" s="15" t="s">
        <v>25</v>
      </c>
      <c r="O428" s="15">
        <v>0</v>
      </c>
      <c r="P428" s="51">
        <f>IFERROR(MATCH(tbl_Data[[#This Row],[Account ]],tbl_Nominal[Account],0),"NOT FOUND")</f>
        <v>13</v>
      </c>
      <c r="Q428" s="49" t="str">
        <f>INDEX(tbl_Nominal[Sign],tbl_Data[[#This Row],[Account Match]])</f>
        <v>Negative</v>
      </c>
      <c r="R428" s="49" t="str">
        <f>INDEX(tbl_Nominal[L1 Group],tbl_Data[[#This Row],[Account Match]])</f>
        <v>Expenditure</v>
      </c>
      <c r="S428" s="49" t="str">
        <f>INDEX(tbl_Nominal[L2 Group],tbl_Data[[#This Row],[Account Match]])</f>
        <v>Cost of Sales</v>
      </c>
      <c r="T428" s="50">
        <f>IF(tbl_Data[[#This Row],[Sign]]="Positive", tbl_Data[[#This Row],[Group Value ]],tbl_Data[[#This Row],[Group Value ]] * -1)</f>
        <v>0</v>
      </c>
    </row>
    <row r="429" spans="1:20">
      <c r="A429" s="15" t="s">
        <v>126</v>
      </c>
      <c r="B429" s="15" t="s">
        <v>176</v>
      </c>
      <c r="C429" s="15" t="s">
        <v>177</v>
      </c>
      <c r="D429" s="15" t="s">
        <v>26</v>
      </c>
      <c r="E429" s="15" t="s">
        <v>27</v>
      </c>
      <c r="F429" s="15" t="s">
        <v>44</v>
      </c>
      <c r="G429" s="15" t="s">
        <v>178</v>
      </c>
      <c r="H429" s="15" t="s">
        <v>132</v>
      </c>
      <c r="I429" s="15" t="s">
        <v>145</v>
      </c>
      <c r="J429" s="15" t="s">
        <v>112</v>
      </c>
      <c r="K429" s="15" t="s">
        <v>15</v>
      </c>
      <c r="L429" s="15" t="s">
        <v>25</v>
      </c>
      <c r="M429" s="15">
        <v>0</v>
      </c>
      <c r="N429" s="15" t="s">
        <v>25</v>
      </c>
      <c r="O429" s="15">
        <v>0</v>
      </c>
      <c r="P429" s="51">
        <f>IFERROR(MATCH(tbl_Data[[#This Row],[Account ]],tbl_Nominal[Account],0),"NOT FOUND")</f>
        <v>13</v>
      </c>
      <c r="Q429" s="49" t="str">
        <f>INDEX(tbl_Nominal[Sign],tbl_Data[[#This Row],[Account Match]])</f>
        <v>Negative</v>
      </c>
      <c r="R429" s="49" t="str">
        <f>INDEX(tbl_Nominal[L1 Group],tbl_Data[[#This Row],[Account Match]])</f>
        <v>Expenditure</v>
      </c>
      <c r="S429" s="49" t="str">
        <f>INDEX(tbl_Nominal[L2 Group],tbl_Data[[#This Row],[Account Match]])</f>
        <v>Cost of Sales</v>
      </c>
      <c r="T429" s="50">
        <f>IF(tbl_Data[[#This Row],[Sign]]="Positive", tbl_Data[[#This Row],[Group Value ]],tbl_Data[[#This Row],[Group Value ]] * -1)</f>
        <v>0</v>
      </c>
    </row>
    <row r="430" spans="1:20">
      <c r="A430" s="15" t="s">
        <v>126</v>
      </c>
      <c r="B430" s="15" t="s">
        <v>176</v>
      </c>
      <c r="C430" s="15" t="s">
        <v>177</v>
      </c>
      <c r="D430" s="15" t="s">
        <v>26</v>
      </c>
      <c r="E430" s="15" t="s">
        <v>27</v>
      </c>
      <c r="F430" s="15" t="s">
        <v>44</v>
      </c>
      <c r="G430" s="15" t="s">
        <v>178</v>
      </c>
      <c r="H430" s="15" t="s">
        <v>132</v>
      </c>
      <c r="I430" s="15" t="s">
        <v>135</v>
      </c>
      <c r="J430" s="15" t="s">
        <v>112</v>
      </c>
      <c r="K430" s="15" t="s">
        <v>15</v>
      </c>
      <c r="L430" s="15" t="s">
        <v>25</v>
      </c>
      <c r="M430" s="15">
        <v>0</v>
      </c>
      <c r="N430" s="15" t="s">
        <v>25</v>
      </c>
      <c r="O430" s="15">
        <v>0</v>
      </c>
      <c r="P430" s="51">
        <f>IFERROR(MATCH(tbl_Data[[#This Row],[Account ]],tbl_Nominal[Account],0),"NOT FOUND")</f>
        <v>13</v>
      </c>
      <c r="Q430" s="49" t="str">
        <f>INDEX(tbl_Nominal[Sign],tbl_Data[[#This Row],[Account Match]])</f>
        <v>Negative</v>
      </c>
      <c r="R430" s="49" t="str">
        <f>INDEX(tbl_Nominal[L1 Group],tbl_Data[[#This Row],[Account Match]])</f>
        <v>Expenditure</v>
      </c>
      <c r="S430" s="49" t="str">
        <f>INDEX(tbl_Nominal[L2 Group],tbl_Data[[#This Row],[Account Match]])</f>
        <v>Cost of Sales</v>
      </c>
      <c r="T430" s="50">
        <f>IF(tbl_Data[[#This Row],[Sign]]="Positive", tbl_Data[[#This Row],[Group Value ]],tbl_Data[[#This Row],[Group Value ]] * -1)</f>
        <v>0</v>
      </c>
    </row>
    <row r="431" spans="1:20">
      <c r="A431" s="15" t="s">
        <v>126</v>
      </c>
      <c r="B431" s="15" t="s">
        <v>176</v>
      </c>
      <c r="C431" s="15" t="s">
        <v>177</v>
      </c>
      <c r="D431" s="15" t="s">
        <v>26</v>
      </c>
      <c r="E431" s="15" t="s">
        <v>27</v>
      </c>
      <c r="F431" s="15" t="s">
        <v>44</v>
      </c>
      <c r="G431" s="15" t="s">
        <v>178</v>
      </c>
      <c r="H431" s="15" t="s">
        <v>132</v>
      </c>
      <c r="I431" s="15" t="s">
        <v>146</v>
      </c>
      <c r="J431" s="15" t="s">
        <v>112</v>
      </c>
      <c r="K431" s="15" t="s">
        <v>15</v>
      </c>
      <c r="L431" s="15" t="s">
        <v>25</v>
      </c>
      <c r="M431" s="15">
        <v>0</v>
      </c>
      <c r="N431" s="15" t="s">
        <v>25</v>
      </c>
      <c r="O431" s="15">
        <v>0</v>
      </c>
      <c r="P431" s="51">
        <f>IFERROR(MATCH(tbl_Data[[#This Row],[Account ]],tbl_Nominal[Account],0),"NOT FOUND")</f>
        <v>13</v>
      </c>
      <c r="Q431" s="49" t="str">
        <f>INDEX(tbl_Nominal[Sign],tbl_Data[[#This Row],[Account Match]])</f>
        <v>Negative</v>
      </c>
      <c r="R431" s="49" t="str">
        <f>INDEX(tbl_Nominal[L1 Group],tbl_Data[[#This Row],[Account Match]])</f>
        <v>Expenditure</v>
      </c>
      <c r="S431" s="49" t="str">
        <f>INDEX(tbl_Nominal[L2 Group],tbl_Data[[#This Row],[Account Match]])</f>
        <v>Cost of Sales</v>
      </c>
      <c r="T431" s="50">
        <f>IF(tbl_Data[[#This Row],[Sign]]="Positive", tbl_Data[[#This Row],[Group Value ]],tbl_Data[[#This Row],[Group Value ]] * -1)</f>
        <v>0</v>
      </c>
    </row>
    <row r="432" spans="1:20">
      <c r="A432" s="15" t="s">
        <v>126</v>
      </c>
      <c r="B432" s="15" t="s">
        <v>176</v>
      </c>
      <c r="C432" s="15" t="s">
        <v>177</v>
      </c>
      <c r="D432" s="15" t="s">
        <v>26</v>
      </c>
      <c r="E432" s="15" t="s">
        <v>27</v>
      </c>
      <c r="F432" s="15" t="s">
        <v>44</v>
      </c>
      <c r="G432" s="15" t="s">
        <v>178</v>
      </c>
      <c r="H432" s="15" t="s">
        <v>42</v>
      </c>
      <c r="I432" s="15" t="s">
        <v>42</v>
      </c>
      <c r="J432" s="15" t="s">
        <v>112</v>
      </c>
      <c r="K432" s="15" t="s">
        <v>15</v>
      </c>
      <c r="L432" s="15" t="s">
        <v>25</v>
      </c>
      <c r="M432" s="15">
        <v>0</v>
      </c>
      <c r="N432" s="15" t="s">
        <v>25</v>
      </c>
      <c r="O432" s="15">
        <v>0</v>
      </c>
      <c r="P432" s="51">
        <f>IFERROR(MATCH(tbl_Data[[#This Row],[Account ]],tbl_Nominal[Account],0),"NOT FOUND")</f>
        <v>13</v>
      </c>
      <c r="Q432" s="49" t="str">
        <f>INDEX(tbl_Nominal[Sign],tbl_Data[[#This Row],[Account Match]])</f>
        <v>Negative</v>
      </c>
      <c r="R432" s="49" t="str">
        <f>INDEX(tbl_Nominal[L1 Group],tbl_Data[[#This Row],[Account Match]])</f>
        <v>Expenditure</v>
      </c>
      <c r="S432" s="49" t="str">
        <f>INDEX(tbl_Nominal[L2 Group],tbl_Data[[#This Row],[Account Match]])</f>
        <v>Cost of Sales</v>
      </c>
      <c r="T432" s="50">
        <f>IF(tbl_Data[[#This Row],[Sign]]="Positive", tbl_Data[[#This Row],[Group Value ]],tbl_Data[[#This Row],[Group Value ]] * -1)</f>
        <v>0</v>
      </c>
    </row>
    <row r="433" spans="1:20">
      <c r="A433" s="15" t="s">
        <v>126</v>
      </c>
      <c r="B433" s="15" t="s">
        <v>179</v>
      </c>
      <c r="C433" s="15" t="s">
        <v>180</v>
      </c>
      <c r="D433" s="15" t="s">
        <v>26</v>
      </c>
      <c r="E433" s="15" t="s">
        <v>27</v>
      </c>
      <c r="F433" s="15" t="s">
        <v>44</v>
      </c>
      <c r="G433" s="15" t="s">
        <v>181</v>
      </c>
      <c r="H433" s="15" t="s">
        <v>132</v>
      </c>
      <c r="I433" s="15" t="s">
        <v>133</v>
      </c>
      <c r="J433" s="15" t="s">
        <v>112</v>
      </c>
      <c r="K433" s="15" t="s">
        <v>15</v>
      </c>
      <c r="L433" s="15" t="s">
        <v>25</v>
      </c>
      <c r="M433" s="15">
        <v>300</v>
      </c>
      <c r="N433" s="15" t="s">
        <v>25</v>
      </c>
      <c r="O433" s="15">
        <v>300</v>
      </c>
      <c r="P433" s="51">
        <f>IFERROR(MATCH(tbl_Data[[#This Row],[Account ]],tbl_Nominal[Account],0),"NOT FOUND")</f>
        <v>14</v>
      </c>
      <c r="Q433" s="49" t="str">
        <f>INDEX(tbl_Nominal[Sign],tbl_Data[[#This Row],[Account Match]])</f>
        <v>Negative</v>
      </c>
      <c r="R433" s="49" t="str">
        <f>INDEX(tbl_Nominal[L1 Group],tbl_Data[[#This Row],[Account Match]])</f>
        <v>Expenditure</v>
      </c>
      <c r="S433" s="49" t="str">
        <f>INDEX(tbl_Nominal[L2 Group],tbl_Data[[#This Row],[Account Match]])</f>
        <v>Cost of Sales</v>
      </c>
      <c r="T433" s="50">
        <f>IF(tbl_Data[[#This Row],[Sign]]="Positive", tbl_Data[[#This Row],[Group Value ]],tbl_Data[[#This Row],[Group Value ]] * -1)</f>
        <v>-300</v>
      </c>
    </row>
    <row r="434" spans="1:20">
      <c r="A434" s="15" t="s">
        <v>126</v>
      </c>
      <c r="B434" s="15" t="s">
        <v>179</v>
      </c>
      <c r="C434" s="15" t="s">
        <v>180</v>
      </c>
      <c r="D434" s="15" t="s">
        <v>26</v>
      </c>
      <c r="E434" s="15" t="s">
        <v>27</v>
      </c>
      <c r="F434" s="15" t="s">
        <v>44</v>
      </c>
      <c r="G434" s="15" t="s">
        <v>181</v>
      </c>
      <c r="H434" s="15" t="s">
        <v>132</v>
      </c>
      <c r="I434" s="15" t="s">
        <v>134</v>
      </c>
      <c r="J434" s="15" t="s">
        <v>112</v>
      </c>
      <c r="K434" s="15" t="s">
        <v>15</v>
      </c>
      <c r="L434" s="15" t="s">
        <v>25</v>
      </c>
      <c r="M434" s="15">
        <v>0</v>
      </c>
      <c r="N434" s="15" t="s">
        <v>25</v>
      </c>
      <c r="O434" s="15">
        <v>0</v>
      </c>
      <c r="P434" s="51">
        <f>IFERROR(MATCH(tbl_Data[[#This Row],[Account ]],tbl_Nominal[Account],0),"NOT FOUND")</f>
        <v>14</v>
      </c>
      <c r="Q434" s="49" t="str">
        <f>INDEX(tbl_Nominal[Sign],tbl_Data[[#This Row],[Account Match]])</f>
        <v>Negative</v>
      </c>
      <c r="R434" s="49" t="str">
        <f>INDEX(tbl_Nominal[L1 Group],tbl_Data[[#This Row],[Account Match]])</f>
        <v>Expenditure</v>
      </c>
      <c r="S434" s="49" t="str">
        <f>INDEX(tbl_Nominal[L2 Group],tbl_Data[[#This Row],[Account Match]])</f>
        <v>Cost of Sales</v>
      </c>
      <c r="T434" s="50">
        <f>IF(tbl_Data[[#This Row],[Sign]]="Positive", tbl_Data[[#This Row],[Group Value ]],tbl_Data[[#This Row],[Group Value ]] * -1)</f>
        <v>0</v>
      </c>
    </row>
    <row r="435" spans="1:20">
      <c r="A435" s="15" t="s">
        <v>126</v>
      </c>
      <c r="B435" s="15" t="s">
        <v>179</v>
      </c>
      <c r="C435" s="15" t="s">
        <v>180</v>
      </c>
      <c r="D435" s="15" t="s">
        <v>26</v>
      </c>
      <c r="E435" s="15" t="s">
        <v>27</v>
      </c>
      <c r="F435" s="15" t="s">
        <v>44</v>
      </c>
      <c r="G435" s="15" t="s">
        <v>181</v>
      </c>
      <c r="H435" s="15" t="s">
        <v>132</v>
      </c>
      <c r="I435" s="15" t="s">
        <v>145</v>
      </c>
      <c r="J435" s="15" t="s">
        <v>112</v>
      </c>
      <c r="K435" s="15" t="s">
        <v>15</v>
      </c>
      <c r="L435" s="15" t="s">
        <v>25</v>
      </c>
      <c r="M435" s="15">
        <v>0</v>
      </c>
      <c r="N435" s="15" t="s">
        <v>25</v>
      </c>
      <c r="O435" s="15">
        <v>0</v>
      </c>
      <c r="P435" s="51">
        <f>IFERROR(MATCH(tbl_Data[[#This Row],[Account ]],tbl_Nominal[Account],0),"NOT FOUND")</f>
        <v>14</v>
      </c>
      <c r="Q435" s="49" t="str">
        <f>INDEX(tbl_Nominal[Sign],tbl_Data[[#This Row],[Account Match]])</f>
        <v>Negative</v>
      </c>
      <c r="R435" s="49" t="str">
        <f>INDEX(tbl_Nominal[L1 Group],tbl_Data[[#This Row],[Account Match]])</f>
        <v>Expenditure</v>
      </c>
      <c r="S435" s="49" t="str">
        <f>INDEX(tbl_Nominal[L2 Group],tbl_Data[[#This Row],[Account Match]])</f>
        <v>Cost of Sales</v>
      </c>
      <c r="T435" s="50">
        <f>IF(tbl_Data[[#This Row],[Sign]]="Positive", tbl_Data[[#This Row],[Group Value ]],tbl_Data[[#This Row],[Group Value ]] * -1)</f>
        <v>0</v>
      </c>
    </row>
    <row r="436" spans="1:20">
      <c r="A436" s="15" t="s">
        <v>126</v>
      </c>
      <c r="B436" s="15" t="s">
        <v>179</v>
      </c>
      <c r="C436" s="15" t="s">
        <v>180</v>
      </c>
      <c r="D436" s="15" t="s">
        <v>26</v>
      </c>
      <c r="E436" s="15" t="s">
        <v>27</v>
      </c>
      <c r="F436" s="15" t="s">
        <v>44</v>
      </c>
      <c r="G436" s="15" t="s">
        <v>181</v>
      </c>
      <c r="H436" s="15" t="s">
        <v>132</v>
      </c>
      <c r="I436" s="15" t="s">
        <v>135</v>
      </c>
      <c r="J436" s="15" t="s">
        <v>112</v>
      </c>
      <c r="K436" s="15" t="s">
        <v>15</v>
      </c>
      <c r="L436" s="15" t="s">
        <v>25</v>
      </c>
      <c r="M436" s="15">
        <v>0</v>
      </c>
      <c r="N436" s="15" t="s">
        <v>25</v>
      </c>
      <c r="O436" s="15">
        <v>0</v>
      </c>
      <c r="P436" s="51">
        <f>IFERROR(MATCH(tbl_Data[[#This Row],[Account ]],tbl_Nominal[Account],0),"NOT FOUND")</f>
        <v>14</v>
      </c>
      <c r="Q436" s="49" t="str">
        <f>INDEX(tbl_Nominal[Sign],tbl_Data[[#This Row],[Account Match]])</f>
        <v>Negative</v>
      </c>
      <c r="R436" s="49" t="str">
        <f>INDEX(tbl_Nominal[L1 Group],tbl_Data[[#This Row],[Account Match]])</f>
        <v>Expenditure</v>
      </c>
      <c r="S436" s="49" t="str">
        <f>INDEX(tbl_Nominal[L2 Group],tbl_Data[[#This Row],[Account Match]])</f>
        <v>Cost of Sales</v>
      </c>
      <c r="T436" s="50">
        <f>IF(tbl_Data[[#This Row],[Sign]]="Positive", tbl_Data[[#This Row],[Group Value ]],tbl_Data[[#This Row],[Group Value ]] * -1)</f>
        <v>0</v>
      </c>
    </row>
    <row r="437" spans="1:20">
      <c r="A437" s="15" t="s">
        <v>126</v>
      </c>
      <c r="B437" s="15" t="s">
        <v>179</v>
      </c>
      <c r="C437" s="15" t="s">
        <v>180</v>
      </c>
      <c r="D437" s="15" t="s">
        <v>26</v>
      </c>
      <c r="E437" s="15" t="s">
        <v>27</v>
      </c>
      <c r="F437" s="15" t="s">
        <v>44</v>
      </c>
      <c r="G437" s="15" t="s">
        <v>181</v>
      </c>
      <c r="H437" s="15" t="s">
        <v>132</v>
      </c>
      <c r="I437" s="15" t="s">
        <v>146</v>
      </c>
      <c r="J437" s="15" t="s">
        <v>112</v>
      </c>
      <c r="K437" s="15" t="s">
        <v>15</v>
      </c>
      <c r="L437" s="15" t="s">
        <v>25</v>
      </c>
      <c r="M437" s="15">
        <v>0</v>
      </c>
      <c r="N437" s="15" t="s">
        <v>25</v>
      </c>
      <c r="O437" s="15">
        <v>0</v>
      </c>
      <c r="P437" s="51">
        <f>IFERROR(MATCH(tbl_Data[[#This Row],[Account ]],tbl_Nominal[Account],0),"NOT FOUND")</f>
        <v>14</v>
      </c>
      <c r="Q437" s="49" t="str">
        <f>INDEX(tbl_Nominal[Sign],tbl_Data[[#This Row],[Account Match]])</f>
        <v>Negative</v>
      </c>
      <c r="R437" s="49" t="str">
        <f>INDEX(tbl_Nominal[L1 Group],tbl_Data[[#This Row],[Account Match]])</f>
        <v>Expenditure</v>
      </c>
      <c r="S437" s="49" t="str">
        <f>INDEX(tbl_Nominal[L2 Group],tbl_Data[[#This Row],[Account Match]])</f>
        <v>Cost of Sales</v>
      </c>
      <c r="T437" s="50">
        <f>IF(tbl_Data[[#This Row],[Sign]]="Positive", tbl_Data[[#This Row],[Group Value ]],tbl_Data[[#This Row],[Group Value ]] * -1)</f>
        <v>0</v>
      </c>
    </row>
    <row r="438" spans="1:20">
      <c r="A438" s="15" t="s">
        <v>126</v>
      </c>
      <c r="B438" s="15" t="s">
        <v>179</v>
      </c>
      <c r="C438" s="15" t="s">
        <v>180</v>
      </c>
      <c r="D438" s="15" t="s">
        <v>26</v>
      </c>
      <c r="E438" s="15" t="s">
        <v>27</v>
      </c>
      <c r="F438" s="15" t="s">
        <v>44</v>
      </c>
      <c r="G438" s="15" t="s">
        <v>181</v>
      </c>
      <c r="H438" s="15" t="s">
        <v>42</v>
      </c>
      <c r="I438" s="15" t="s">
        <v>42</v>
      </c>
      <c r="J438" s="15" t="s">
        <v>112</v>
      </c>
      <c r="K438" s="15" t="s">
        <v>15</v>
      </c>
      <c r="L438" s="15" t="s">
        <v>25</v>
      </c>
      <c r="M438" s="15">
        <v>0</v>
      </c>
      <c r="N438" s="15" t="s">
        <v>25</v>
      </c>
      <c r="O438" s="15">
        <v>0</v>
      </c>
      <c r="P438" s="51">
        <f>IFERROR(MATCH(tbl_Data[[#This Row],[Account ]],tbl_Nominal[Account],0),"NOT FOUND")</f>
        <v>14</v>
      </c>
      <c r="Q438" s="49" t="str">
        <f>INDEX(tbl_Nominal[Sign],tbl_Data[[#This Row],[Account Match]])</f>
        <v>Negative</v>
      </c>
      <c r="R438" s="49" t="str">
        <f>INDEX(tbl_Nominal[L1 Group],tbl_Data[[#This Row],[Account Match]])</f>
        <v>Expenditure</v>
      </c>
      <c r="S438" s="49" t="str">
        <f>INDEX(tbl_Nominal[L2 Group],tbl_Data[[#This Row],[Account Match]])</f>
        <v>Cost of Sales</v>
      </c>
      <c r="T438" s="50">
        <f>IF(tbl_Data[[#This Row],[Sign]]="Positive", tbl_Data[[#This Row],[Group Value ]],tbl_Data[[#This Row],[Group Value ]] * -1)</f>
        <v>0</v>
      </c>
    </row>
    <row r="439" spans="1:20">
      <c r="A439" s="15" t="s">
        <v>126</v>
      </c>
      <c r="B439" s="15" t="s">
        <v>182</v>
      </c>
      <c r="C439" s="15" t="s">
        <v>183</v>
      </c>
      <c r="D439" s="15" t="s">
        <v>28</v>
      </c>
      <c r="E439" s="15" t="s">
        <v>27</v>
      </c>
      <c r="F439" s="15" t="s">
        <v>107</v>
      </c>
      <c r="G439" s="15" t="s">
        <v>184</v>
      </c>
      <c r="H439" s="15" t="s">
        <v>132</v>
      </c>
      <c r="I439" s="15" t="s">
        <v>133</v>
      </c>
      <c r="J439" s="15" t="s">
        <v>112</v>
      </c>
      <c r="K439" s="15" t="s">
        <v>15</v>
      </c>
      <c r="L439" s="15" t="s">
        <v>25</v>
      </c>
      <c r="M439" s="15">
        <v>0</v>
      </c>
      <c r="N439" s="15" t="s">
        <v>25</v>
      </c>
      <c r="O439" s="15">
        <v>0</v>
      </c>
      <c r="P439" s="51">
        <f>IFERROR(MATCH(tbl_Data[[#This Row],[Account ]],tbl_Nominal[Account],0),"NOT FOUND")</f>
        <v>20</v>
      </c>
      <c r="Q439" s="49" t="str">
        <f>INDEX(tbl_Nominal[Sign],tbl_Data[[#This Row],[Account Match]])</f>
        <v>Negative</v>
      </c>
      <c r="R439" s="49" t="str">
        <f>INDEX(tbl_Nominal[L1 Group],tbl_Data[[#This Row],[Account Match]])</f>
        <v>Expenditure</v>
      </c>
      <c r="S439" s="49" t="str">
        <f>INDEX(tbl_Nominal[L2 Group],tbl_Data[[#This Row],[Account Match]])</f>
        <v>Overheads</v>
      </c>
      <c r="T439" s="50">
        <f>IF(tbl_Data[[#This Row],[Sign]]="Positive", tbl_Data[[#This Row],[Group Value ]],tbl_Data[[#This Row],[Group Value ]] * -1)</f>
        <v>0</v>
      </c>
    </row>
    <row r="440" spans="1:20">
      <c r="A440" s="15" t="s">
        <v>126</v>
      </c>
      <c r="B440" s="15" t="s">
        <v>182</v>
      </c>
      <c r="C440" s="15" t="s">
        <v>183</v>
      </c>
      <c r="D440" s="15" t="s">
        <v>28</v>
      </c>
      <c r="E440" s="15" t="s">
        <v>27</v>
      </c>
      <c r="F440" s="15" t="s">
        <v>107</v>
      </c>
      <c r="G440" s="15" t="s">
        <v>184</v>
      </c>
      <c r="H440" s="15" t="s">
        <v>132</v>
      </c>
      <c r="I440" s="15" t="s">
        <v>134</v>
      </c>
      <c r="J440" s="15" t="s">
        <v>112</v>
      </c>
      <c r="K440" s="15" t="s">
        <v>15</v>
      </c>
      <c r="L440" s="15" t="s">
        <v>25</v>
      </c>
      <c r="M440" s="15">
        <v>0</v>
      </c>
      <c r="N440" s="15" t="s">
        <v>25</v>
      </c>
      <c r="O440" s="15">
        <v>0</v>
      </c>
      <c r="P440" s="51">
        <f>IFERROR(MATCH(tbl_Data[[#This Row],[Account ]],tbl_Nominal[Account],0),"NOT FOUND")</f>
        <v>20</v>
      </c>
      <c r="Q440" s="49" t="str">
        <f>INDEX(tbl_Nominal[Sign],tbl_Data[[#This Row],[Account Match]])</f>
        <v>Negative</v>
      </c>
      <c r="R440" s="49" t="str">
        <f>INDEX(tbl_Nominal[L1 Group],tbl_Data[[#This Row],[Account Match]])</f>
        <v>Expenditure</v>
      </c>
      <c r="S440" s="49" t="str">
        <f>INDEX(tbl_Nominal[L2 Group],tbl_Data[[#This Row],[Account Match]])</f>
        <v>Overheads</v>
      </c>
      <c r="T440" s="50">
        <f>IF(tbl_Data[[#This Row],[Sign]]="Positive", tbl_Data[[#This Row],[Group Value ]],tbl_Data[[#This Row],[Group Value ]] * -1)</f>
        <v>0</v>
      </c>
    </row>
    <row r="441" spans="1:20">
      <c r="A441" s="15" t="s">
        <v>126</v>
      </c>
      <c r="B441" s="15" t="s">
        <v>182</v>
      </c>
      <c r="C441" s="15" t="s">
        <v>183</v>
      </c>
      <c r="D441" s="15" t="s">
        <v>28</v>
      </c>
      <c r="E441" s="15" t="s">
        <v>27</v>
      </c>
      <c r="F441" s="15" t="s">
        <v>107</v>
      </c>
      <c r="G441" s="15" t="s">
        <v>184</v>
      </c>
      <c r="H441" s="15" t="s">
        <v>132</v>
      </c>
      <c r="I441" s="15" t="s">
        <v>145</v>
      </c>
      <c r="J441" s="15" t="s">
        <v>112</v>
      </c>
      <c r="K441" s="15" t="s">
        <v>15</v>
      </c>
      <c r="L441" s="15" t="s">
        <v>25</v>
      </c>
      <c r="M441" s="15">
        <v>0</v>
      </c>
      <c r="N441" s="15" t="s">
        <v>25</v>
      </c>
      <c r="O441" s="15">
        <v>0</v>
      </c>
      <c r="P441" s="51">
        <f>IFERROR(MATCH(tbl_Data[[#This Row],[Account ]],tbl_Nominal[Account],0),"NOT FOUND")</f>
        <v>20</v>
      </c>
      <c r="Q441" s="49" t="str">
        <f>INDEX(tbl_Nominal[Sign],tbl_Data[[#This Row],[Account Match]])</f>
        <v>Negative</v>
      </c>
      <c r="R441" s="49" t="str">
        <f>INDEX(tbl_Nominal[L1 Group],tbl_Data[[#This Row],[Account Match]])</f>
        <v>Expenditure</v>
      </c>
      <c r="S441" s="49" t="str">
        <f>INDEX(tbl_Nominal[L2 Group],tbl_Data[[#This Row],[Account Match]])</f>
        <v>Overheads</v>
      </c>
      <c r="T441" s="50">
        <f>IF(tbl_Data[[#This Row],[Sign]]="Positive", tbl_Data[[#This Row],[Group Value ]],tbl_Data[[#This Row],[Group Value ]] * -1)</f>
        <v>0</v>
      </c>
    </row>
    <row r="442" spans="1:20">
      <c r="A442" s="15" t="s">
        <v>126</v>
      </c>
      <c r="B442" s="15" t="s">
        <v>182</v>
      </c>
      <c r="C442" s="15" t="s">
        <v>183</v>
      </c>
      <c r="D442" s="15" t="s">
        <v>28</v>
      </c>
      <c r="E442" s="15" t="s">
        <v>27</v>
      </c>
      <c r="F442" s="15" t="s">
        <v>107</v>
      </c>
      <c r="G442" s="15" t="s">
        <v>184</v>
      </c>
      <c r="H442" s="15" t="s">
        <v>132</v>
      </c>
      <c r="I442" s="15" t="s">
        <v>135</v>
      </c>
      <c r="J442" s="15" t="s">
        <v>112</v>
      </c>
      <c r="K442" s="15" t="s">
        <v>15</v>
      </c>
      <c r="L442" s="15" t="s">
        <v>25</v>
      </c>
      <c r="M442" s="15">
        <v>0</v>
      </c>
      <c r="N442" s="15" t="s">
        <v>25</v>
      </c>
      <c r="O442" s="15">
        <v>0</v>
      </c>
      <c r="P442" s="51">
        <f>IFERROR(MATCH(tbl_Data[[#This Row],[Account ]],tbl_Nominal[Account],0),"NOT FOUND")</f>
        <v>20</v>
      </c>
      <c r="Q442" s="49" t="str">
        <f>INDEX(tbl_Nominal[Sign],tbl_Data[[#This Row],[Account Match]])</f>
        <v>Negative</v>
      </c>
      <c r="R442" s="49" t="str">
        <f>INDEX(tbl_Nominal[L1 Group],tbl_Data[[#This Row],[Account Match]])</f>
        <v>Expenditure</v>
      </c>
      <c r="S442" s="49" t="str">
        <f>INDEX(tbl_Nominal[L2 Group],tbl_Data[[#This Row],[Account Match]])</f>
        <v>Overheads</v>
      </c>
      <c r="T442" s="50">
        <f>IF(tbl_Data[[#This Row],[Sign]]="Positive", tbl_Data[[#This Row],[Group Value ]],tbl_Data[[#This Row],[Group Value ]] * -1)</f>
        <v>0</v>
      </c>
    </row>
    <row r="443" spans="1:20">
      <c r="A443" s="15" t="s">
        <v>126</v>
      </c>
      <c r="B443" s="15" t="s">
        <v>182</v>
      </c>
      <c r="C443" s="15" t="s">
        <v>183</v>
      </c>
      <c r="D443" s="15" t="s">
        <v>28</v>
      </c>
      <c r="E443" s="15" t="s">
        <v>27</v>
      </c>
      <c r="F443" s="15" t="s">
        <v>107</v>
      </c>
      <c r="G443" s="15" t="s">
        <v>184</v>
      </c>
      <c r="H443" s="15" t="s">
        <v>132</v>
      </c>
      <c r="I443" s="15" t="s">
        <v>146</v>
      </c>
      <c r="J443" s="15" t="s">
        <v>112</v>
      </c>
      <c r="K443" s="15" t="s">
        <v>15</v>
      </c>
      <c r="L443" s="15" t="s">
        <v>25</v>
      </c>
      <c r="M443" s="15">
        <v>0</v>
      </c>
      <c r="N443" s="15" t="s">
        <v>25</v>
      </c>
      <c r="O443" s="15">
        <v>0</v>
      </c>
      <c r="P443" s="51">
        <f>IFERROR(MATCH(tbl_Data[[#This Row],[Account ]],tbl_Nominal[Account],0),"NOT FOUND")</f>
        <v>20</v>
      </c>
      <c r="Q443" s="49" t="str">
        <f>INDEX(tbl_Nominal[Sign],tbl_Data[[#This Row],[Account Match]])</f>
        <v>Negative</v>
      </c>
      <c r="R443" s="49" t="str">
        <f>INDEX(tbl_Nominal[L1 Group],tbl_Data[[#This Row],[Account Match]])</f>
        <v>Expenditure</v>
      </c>
      <c r="S443" s="49" t="str">
        <f>INDEX(tbl_Nominal[L2 Group],tbl_Data[[#This Row],[Account Match]])</f>
        <v>Overheads</v>
      </c>
      <c r="T443" s="50">
        <f>IF(tbl_Data[[#This Row],[Sign]]="Positive", tbl_Data[[#This Row],[Group Value ]],tbl_Data[[#This Row],[Group Value ]] * -1)</f>
        <v>0</v>
      </c>
    </row>
    <row r="444" spans="1:20">
      <c r="A444" s="15" t="s">
        <v>126</v>
      </c>
      <c r="B444" s="15" t="s">
        <v>182</v>
      </c>
      <c r="C444" s="15" t="s">
        <v>183</v>
      </c>
      <c r="D444" s="15" t="s">
        <v>28</v>
      </c>
      <c r="E444" s="15" t="s">
        <v>27</v>
      </c>
      <c r="F444" s="15" t="s">
        <v>107</v>
      </c>
      <c r="G444" s="15" t="s">
        <v>184</v>
      </c>
      <c r="H444" s="15" t="s">
        <v>42</v>
      </c>
      <c r="I444" s="15" t="s">
        <v>42</v>
      </c>
      <c r="J444" s="15" t="s">
        <v>112</v>
      </c>
      <c r="K444" s="15" t="s">
        <v>15</v>
      </c>
      <c r="L444" s="15" t="s">
        <v>25</v>
      </c>
      <c r="M444" s="15">
        <v>166.67</v>
      </c>
      <c r="N444" s="15" t="s">
        <v>25</v>
      </c>
      <c r="O444" s="15">
        <v>166.67</v>
      </c>
      <c r="P444" s="51">
        <f>IFERROR(MATCH(tbl_Data[[#This Row],[Account ]],tbl_Nominal[Account],0),"NOT FOUND")</f>
        <v>20</v>
      </c>
      <c r="Q444" s="49" t="str">
        <f>INDEX(tbl_Nominal[Sign],tbl_Data[[#This Row],[Account Match]])</f>
        <v>Negative</v>
      </c>
      <c r="R444" s="49" t="str">
        <f>INDEX(tbl_Nominal[L1 Group],tbl_Data[[#This Row],[Account Match]])</f>
        <v>Expenditure</v>
      </c>
      <c r="S444" s="49" t="str">
        <f>INDEX(tbl_Nominal[L2 Group],tbl_Data[[#This Row],[Account Match]])</f>
        <v>Overheads</v>
      </c>
      <c r="T444" s="50">
        <f>IF(tbl_Data[[#This Row],[Sign]]="Positive", tbl_Data[[#This Row],[Group Value ]],tbl_Data[[#This Row],[Group Value ]] * -1)</f>
        <v>-166.67</v>
      </c>
    </row>
    <row r="445" spans="1:20">
      <c r="A445" s="15" t="s">
        <v>126</v>
      </c>
      <c r="B445" s="15" t="s">
        <v>185</v>
      </c>
      <c r="C445" s="15" t="s">
        <v>186</v>
      </c>
      <c r="D445" s="15" t="s">
        <v>28</v>
      </c>
      <c r="E445" s="15" t="s">
        <v>27</v>
      </c>
      <c r="F445" s="15" t="s">
        <v>44</v>
      </c>
      <c r="G445" s="15" t="s">
        <v>187</v>
      </c>
      <c r="H445" s="15" t="s">
        <v>132</v>
      </c>
      <c r="I445" s="15" t="s">
        <v>133</v>
      </c>
      <c r="J445" s="15" t="s">
        <v>112</v>
      </c>
      <c r="K445" s="15" t="s">
        <v>15</v>
      </c>
      <c r="L445" s="15" t="s">
        <v>25</v>
      </c>
      <c r="M445" s="15">
        <v>0</v>
      </c>
      <c r="N445" s="15" t="s">
        <v>25</v>
      </c>
      <c r="O445" s="15">
        <v>0</v>
      </c>
      <c r="P445" s="51">
        <f>IFERROR(MATCH(tbl_Data[[#This Row],[Account ]],tbl_Nominal[Account],0),"NOT FOUND")</f>
        <v>21</v>
      </c>
      <c r="Q445" s="49" t="str">
        <f>INDEX(tbl_Nominal[Sign],tbl_Data[[#This Row],[Account Match]])</f>
        <v>Negative</v>
      </c>
      <c r="R445" s="49" t="str">
        <f>INDEX(tbl_Nominal[L1 Group],tbl_Data[[#This Row],[Account Match]])</f>
        <v>Expenditure</v>
      </c>
      <c r="S445" s="49" t="str">
        <f>INDEX(tbl_Nominal[L2 Group],tbl_Data[[#This Row],[Account Match]])</f>
        <v>Overheads</v>
      </c>
      <c r="T445" s="50">
        <f>IF(tbl_Data[[#This Row],[Sign]]="Positive", tbl_Data[[#This Row],[Group Value ]],tbl_Data[[#This Row],[Group Value ]] * -1)</f>
        <v>0</v>
      </c>
    </row>
    <row r="446" spans="1:20">
      <c r="A446" s="15" t="s">
        <v>126</v>
      </c>
      <c r="B446" s="15" t="s">
        <v>185</v>
      </c>
      <c r="C446" s="15" t="s">
        <v>186</v>
      </c>
      <c r="D446" s="15" t="s">
        <v>28</v>
      </c>
      <c r="E446" s="15" t="s">
        <v>27</v>
      </c>
      <c r="F446" s="15" t="s">
        <v>44</v>
      </c>
      <c r="G446" s="15" t="s">
        <v>187</v>
      </c>
      <c r="H446" s="15" t="s">
        <v>132</v>
      </c>
      <c r="I446" s="15" t="s">
        <v>134</v>
      </c>
      <c r="J446" s="15" t="s">
        <v>112</v>
      </c>
      <c r="K446" s="15" t="s">
        <v>15</v>
      </c>
      <c r="L446" s="15" t="s">
        <v>25</v>
      </c>
      <c r="M446" s="15">
        <v>0</v>
      </c>
      <c r="N446" s="15" t="s">
        <v>25</v>
      </c>
      <c r="O446" s="15">
        <v>0</v>
      </c>
      <c r="P446" s="51">
        <f>IFERROR(MATCH(tbl_Data[[#This Row],[Account ]],tbl_Nominal[Account],0),"NOT FOUND")</f>
        <v>21</v>
      </c>
      <c r="Q446" s="49" t="str">
        <f>INDEX(tbl_Nominal[Sign],tbl_Data[[#This Row],[Account Match]])</f>
        <v>Negative</v>
      </c>
      <c r="R446" s="49" t="str">
        <f>INDEX(tbl_Nominal[L1 Group],tbl_Data[[#This Row],[Account Match]])</f>
        <v>Expenditure</v>
      </c>
      <c r="S446" s="49" t="str">
        <f>INDEX(tbl_Nominal[L2 Group],tbl_Data[[#This Row],[Account Match]])</f>
        <v>Overheads</v>
      </c>
      <c r="T446" s="50">
        <f>IF(tbl_Data[[#This Row],[Sign]]="Positive", tbl_Data[[#This Row],[Group Value ]],tbl_Data[[#This Row],[Group Value ]] * -1)</f>
        <v>0</v>
      </c>
    </row>
    <row r="447" spans="1:20">
      <c r="A447" s="15" t="s">
        <v>126</v>
      </c>
      <c r="B447" s="15" t="s">
        <v>185</v>
      </c>
      <c r="C447" s="15" t="s">
        <v>186</v>
      </c>
      <c r="D447" s="15" t="s">
        <v>28</v>
      </c>
      <c r="E447" s="15" t="s">
        <v>27</v>
      </c>
      <c r="F447" s="15" t="s">
        <v>44</v>
      </c>
      <c r="G447" s="15" t="s">
        <v>187</v>
      </c>
      <c r="H447" s="15" t="s">
        <v>132</v>
      </c>
      <c r="I447" s="15" t="s">
        <v>145</v>
      </c>
      <c r="J447" s="15" t="s">
        <v>112</v>
      </c>
      <c r="K447" s="15" t="s">
        <v>15</v>
      </c>
      <c r="L447" s="15" t="s">
        <v>25</v>
      </c>
      <c r="M447" s="15">
        <v>0</v>
      </c>
      <c r="N447" s="15" t="s">
        <v>25</v>
      </c>
      <c r="O447" s="15">
        <v>0</v>
      </c>
      <c r="P447" s="51">
        <f>IFERROR(MATCH(tbl_Data[[#This Row],[Account ]],tbl_Nominal[Account],0),"NOT FOUND")</f>
        <v>21</v>
      </c>
      <c r="Q447" s="49" t="str">
        <f>INDEX(tbl_Nominal[Sign],tbl_Data[[#This Row],[Account Match]])</f>
        <v>Negative</v>
      </c>
      <c r="R447" s="49" t="str">
        <f>INDEX(tbl_Nominal[L1 Group],tbl_Data[[#This Row],[Account Match]])</f>
        <v>Expenditure</v>
      </c>
      <c r="S447" s="49" t="str">
        <f>INDEX(tbl_Nominal[L2 Group],tbl_Data[[#This Row],[Account Match]])</f>
        <v>Overheads</v>
      </c>
      <c r="T447" s="50">
        <f>IF(tbl_Data[[#This Row],[Sign]]="Positive", tbl_Data[[#This Row],[Group Value ]],tbl_Data[[#This Row],[Group Value ]] * -1)</f>
        <v>0</v>
      </c>
    </row>
    <row r="448" spans="1:20">
      <c r="A448" s="15" t="s">
        <v>126</v>
      </c>
      <c r="B448" s="15" t="s">
        <v>185</v>
      </c>
      <c r="C448" s="15" t="s">
        <v>186</v>
      </c>
      <c r="D448" s="15" t="s">
        <v>28</v>
      </c>
      <c r="E448" s="15" t="s">
        <v>27</v>
      </c>
      <c r="F448" s="15" t="s">
        <v>44</v>
      </c>
      <c r="G448" s="15" t="s">
        <v>187</v>
      </c>
      <c r="H448" s="15" t="s">
        <v>132</v>
      </c>
      <c r="I448" s="15" t="s">
        <v>135</v>
      </c>
      <c r="J448" s="15" t="s">
        <v>112</v>
      </c>
      <c r="K448" s="15" t="s">
        <v>15</v>
      </c>
      <c r="L448" s="15" t="s">
        <v>25</v>
      </c>
      <c r="M448" s="15">
        <v>0</v>
      </c>
      <c r="N448" s="15" t="s">
        <v>25</v>
      </c>
      <c r="O448" s="15">
        <v>0</v>
      </c>
      <c r="P448" s="51">
        <f>IFERROR(MATCH(tbl_Data[[#This Row],[Account ]],tbl_Nominal[Account],0),"NOT FOUND")</f>
        <v>21</v>
      </c>
      <c r="Q448" s="49" t="str">
        <f>INDEX(tbl_Nominal[Sign],tbl_Data[[#This Row],[Account Match]])</f>
        <v>Negative</v>
      </c>
      <c r="R448" s="49" t="str">
        <f>INDEX(tbl_Nominal[L1 Group],tbl_Data[[#This Row],[Account Match]])</f>
        <v>Expenditure</v>
      </c>
      <c r="S448" s="49" t="str">
        <f>INDEX(tbl_Nominal[L2 Group],tbl_Data[[#This Row],[Account Match]])</f>
        <v>Overheads</v>
      </c>
      <c r="T448" s="50">
        <f>IF(tbl_Data[[#This Row],[Sign]]="Positive", tbl_Data[[#This Row],[Group Value ]],tbl_Data[[#This Row],[Group Value ]] * -1)</f>
        <v>0</v>
      </c>
    </row>
    <row r="449" spans="1:20">
      <c r="A449" s="15" t="s">
        <v>126</v>
      </c>
      <c r="B449" s="15" t="s">
        <v>185</v>
      </c>
      <c r="C449" s="15" t="s">
        <v>186</v>
      </c>
      <c r="D449" s="15" t="s">
        <v>28</v>
      </c>
      <c r="E449" s="15" t="s">
        <v>27</v>
      </c>
      <c r="F449" s="15" t="s">
        <v>44</v>
      </c>
      <c r="G449" s="15" t="s">
        <v>187</v>
      </c>
      <c r="H449" s="15" t="s">
        <v>132</v>
      </c>
      <c r="I449" s="15" t="s">
        <v>146</v>
      </c>
      <c r="J449" s="15" t="s">
        <v>112</v>
      </c>
      <c r="K449" s="15" t="s">
        <v>15</v>
      </c>
      <c r="L449" s="15" t="s">
        <v>25</v>
      </c>
      <c r="M449" s="15">
        <v>0</v>
      </c>
      <c r="N449" s="15" t="s">
        <v>25</v>
      </c>
      <c r="O449" s="15">
        <v>0</v>
      </c>
      <c r="P449" s="51">
        <f>IFERROR(MATCH(tbl_Data[[#This Row],[Account ]],tbl_Nominal[Account],0),"NOT FOUND")</f>
        <v>21</v>
      </c>
      <c r="Q449" s="49" t="str">
        <f>INDEX(tbl_Nominal[Sign],tbl_Data[[#This Row],[Account Match]])</f>
        <v>Negative</v>
      </c>
      <c r="R449" s="49" t="str">
        <f>INDEX(tbl_Nominal[L1 Group],tbl_Data[[#This Row],[Account Match]])</f>
        <v>Expenditure</v>
      </c>
      <c r="S449" s="49" t="str">
        <f>INDEX(tbl_Nominal[L2 Group],tbl_Data[[#This Row],[Account Match]])</f>
        <v>Overheads</v>
      </c>
      <c r="T449" s="50">
        <f>IF(tbl_Data[[#This Row],[Sign]]="Positive", tbl_Data[[#This Row],[Group Value ]],tbl_Data[[#This Row],[Group Value ]] * -1)</f>
        <v>0</v>
      </c>
    </row>
    <row r="450" spans="1:20">
      <c r="A450" s="15" t="s">
        <v>126</v>
      </c>
      <c r="B450" s="15" t="s">
        <v>185</v>
      </c>
      <c r="C450" s="15" t="s">
        <v>186</v>
      </c>
      <c r="D450" s="15" t="s">
        <v>28</v>
      </c>
      <c r="E450" s="15" t="s">
        <v>27</v>
      </c>
      <c r="F450" s="15" t="s">
        <v>44</v>
      </c>
      <c r="G450" s="15" t="s">
        <v>187</v>
      </c>
      <c r="H450" s="15" t="s">
        <v>42</v>
      </c>
      <c r="I450" s="15" t="s">
        <v>42</v>
      </c>
      <c r="J450" s="15" t="s">
        <v>112</v>
      </c>
      <c r="K450" s="15" t="s">
        <v>15</v>
      </c>
      <c r="L450" s="15" t="s">
        <v>25</v>
      </c>
      <c r="M450" s="15">
        <v>125</v>
      </c>
      <c r="N450" s="15" t="s">
        <v>25</v>
      </c>
      <c r="O450" s="15">
        <v>125</v>
      </c>
      <c r="P450" s="51">
        <f>IFERROR(MATCH(tbl_Data[[#This Row],[Account ]],tbl_Nominal[Account],0),"NOT FOUND")</f>
        <v>21</v>
      </c>
      <c r="Q450" s="49" t="str">
        <f>INDEX(tbl_Nominal[Sign],tbl_Data[[#This Row],[Account Match]])</f>
        <v>Negative</v>
      </c>
      <c r="R450" s="49" t="str">
        <f>INDEX(tbl_Nominal[L1 Group],tbl_Data[[#This Row],[Account Match]])</f>
        <v>Expenditure</v>
      </c>
      <c r="S450" s="49" t="str">
        <f>INDEX(tbl_Nominal[L2 Group],tbl_Data[[#This Row],[Account Match]])</f>
        <v>Overheads</v>
      </c>
      <c r="T450" s="50">
        <f>IF(tbl_Data[[#This Row],[Sign]]="Positive", tbl_Data[[#This Row],[Group Value ]],tbl_Data[[#This Row],[Group Value ]] * -1)</f>
        <v>-125</v>
      </c>
    </row>
    <row r="451" spans="1:20">
      <c r="A451" s="15" t="s">
        <v>126</v>
      </c>
      <c r="B451" s="15" t="s">
        <v>188</v>
      </c>
      <c r="C451" s="15" t="s">
        <v>189</v>
      </c>
      <c r="D451" s="15" t="s">
        <v>28</v>
      </c>
      <c r="E451" s="15" t="s">
        <v>190</v>
      </c>
      <c r="F451" s="15" t="s">
        <v>191</v>
      </c>
      <c r="G451" s="15" t="s">
        <v>192</v>
      </c>
      <c r="H451" s="15" t="s">
        <v>132</v>
      </c>
      <c r="I451" s="15" t="s">
        <v>133</v>
      </c>
      <c r="J451" s="15" t="s">
        <v>112</v>
      </c>
      <c r="K451" s="15" t="s">
        <v>15</v>
      </c>
      <c r="L451" s="15" t="s">
        <v>25</v>
      </c>
      <c r="M451" s="15">
        <v>0</v>
      </c>
      <c r="N451" s="15" t="s">
        <v>25</v>
      </c>
      <c r="O451" s="15">
        <v>0</v>
      </c>
      <c r="P451" s="51">
        <f>IFERROR(MATCH(tbl_Data[[#This Row],[Account ]],tbl_Nominal[Account],0),"NOT FOUND")</f>
        <v>22</v>
      </c>
      <c r="Q451" s="49" t="str">
        <f>INDEX(tbl_Nominal[Sign],tbl_Data[[#This Row],[Account Match]])</f>
        <v>Negative</v>
      </c>
      <c r="R451" s="49" t="str">
        <f>INDEX(tbl_Nominal[L1 Group],tbl_Data[[#This Row],[Account Match]])</f>
        <v>Expenditure</v>
      </c>
      <c r="S451" s="49" t="str">
        <f>INDEX(tbl_Nominal[L2 Group],tbl_Data[[#This Row],[Account Match]])</f>
        <v>Overheads</v>
      </c>
      <c r="T451" s="50">
        <f>IF(tbl_Data[[#This Row],[Sign]]="Positive", tbl_Data[[#This Row],[Group Value ]],tbl_Data[[#This Row],[Group Value ]] * -1)</f>
        <v>0</v>
      </c>
    </row>
    <row r="452" spans="1:20">
      <c r="A452" s="15" t="s">
        <v>126</v>
      </c>
      <c r="B452" s="15" t="s">
        <v>188</v>
      </c>
      <c r="C452" s="15" t="s">
        <v>189</v>
      </c>
      <c r="D452" s="15" t="s">
        <v>28</v>
      </c>
      <c r="E452" s="15" t="s">
        <v>190</v>
      </c>
      <c r="F452" s="15" t="s">
        <v>191</v>
      </c>
      <c r="G452" s="15" t="s">
        <v>192</v>
      </c>
      <c r="H452" s="15" t="s">
        <v>132</v>
      </c>
      <c r="I452" s="15" t="s">
        <v>134</v>
      </c>
      <c r="J452" s="15" t="s">
        <v>112</v>
      </c>
      <c r="K452" s="15" t="s">
        <v>15</v>
      </c>
      <c r="L452" s="15" t="s">
        <v>25</v>
      </c>
      <c r="M452" s="15">
        <v>0</v>
      </c>
      <c r="N452" s="15" t="s">
        <v>25</v>
      </c>
      <c r="O452" s="15">
        <v>0</v>
      </c>
      <c r="P452" s="51">
        <f>IFERROR(MATCH(tbl_Data[[#This Row],[Account ]],tbl_Nominal[Account],0),"NOT FOUND")</f>
        <v>22</v>
      </c>
      <c r="Q452" s="49" t="str">
        <f>INDEX(tbl_Nominal[Sign],tbl_Data[[#This Row],[Account Match]])</f>
        <v>Negative</v>
      </c>
      <c r="R452" s="49" t="str">
        <f>INDEX(tbl_Nominal[L1 Group],tbl_Data[[#This Row],[Account Match]])</f>
        <v>Expenditure</v>
      </c>
      <c r="S452" s="49" t="str">
        <f>INDEX(tbl_Nominal[L2 Group],tbl_Data[[#This Row],[Account Match]])</f>
        <v>Overheads</v>
      </c>
      <c r="T452" s="50">
        <f>IF(tbl_Data[[#This Row],[Sign]]="Positive", tbl_Data[[#This Row],[Group Value ]],tbl_Data[[#This Row],[Group Value ]] * -1)</f>
        <v>0</v>
      </c>
    </row>
    <row r="453" spans="1:20">
      <c r="A453" s="15" t="s">
        <v>126</v>
      </c>
      <c r="B453" s="15" t="s">
        <v>188</v>
      </c>
      <c r="C453" s="15" t="s">
        <v>189</v>
      </c>
      <c r="D453" s="15" t="s">
        <v>28</v>
      </c>
      <c r="E453" s="15" t="s">
        <v>190</v>
      </c>
      <c r="F453" s="15" t="s">
        <v>191</v>
      </c>
      <c r="G453" s="15" t="s">
        <v>192</v>
      </c>
      <c r="H453" s="15" t="s">
        <v>132</v>
      </c>
      <c r="I453" s="15" t="s">
        <v>145</v>
      </c>
      <c r="J453" s="15" t="s">
        <v>112</v>
      </c>
      <c r="K453" s="15" t="s">
        <v>15</v>
      </c>
      <c r="L453" s="15" t="s">
        <v>25</v>
      </c>
      <c r="M453" s="15">
        <v>0</v>
      </c>
      <c r="N453" s="15" t="s">
        <v>25</v>
      </c>
      <c r="O453" s="15">
        <v>0</v>
      </c>
      <c r="P453" s="51">
        <f>IFERROR(MATCH(tbl_Data[[#This Row],[Account ]],tbl_Nominal[Account],0),"NOT FOUND")</f>
        <v>22</v>
      </c>
      <c r="Q453" s="49" t="str">
        <f>INDEX(tbl_Nominal[Sign],tbl_Data[[#This Row],[Account Match]])</f>
        <v>Negative</v>
      </c>
      <c r="R453" s="49" t="str">
        <f>INDEX(tbl_Nominal[L1 Group],tbl_Data[[#This Row],[Account Match]])</f>
        <v>Expenditure</v>
      </c>
      <c r="S453" s="49" t="str">
        <f>INDEX(tbl_Nominal[L2 Group],tbl_Data[[#This Row],[Account Match]])</f>
        <v>Overheads</v>
      </c>
      <c r="T453" s="50">
        <f>IF(tbl_Data[[#This Row],[Sign]]="Positive", tbl_Data[[#This Row],[Group Value ]],tbl_Data[[#This Row],[Group Value ]] * -1)</f>
        <v>0</v>
      </c>
    </row>
    <row r="454" spans="1:20">
      <c r="A454" s="15" t="s">
        <v>126</v>
      </c>
      <c r="B454" s="15" t="s">
        <v>188</v>
      </c>
      <c r="C454" s="15" t="s">
        <v>189</v>
      </c>
      <c r="D454" s="15" t="s">
        <v>28</v>
      </c>
      <c r="E454" s="15" t="s">
        <v>190</v>
      </c>
      <c r="F454" s="15" t="s">
        <v>191</v>
      </c>
      <c r="G454" s="15" t="s">
        <v>192</v>
      </c>
      <c r="H454" s="15" t="s">
        <v>132</v>
      </c>
      <c r="I454" s="15" t="s">
        <v>135</v>
      </c>
      <c r="J454" s="15" t="s">
        <v>112</v>
      </c>
      <c r="K454" s="15" t="s">
        <v>15</v>
      </c>
      <c r="L454" s="15" t="s">
        <v>25</v>
      </c>
      <c r="M454" s="15">
        <v>0</v>
      </c>
      <c r="N454" s="15" t="s">
        <v>25</v>
      </c>
      <c r="O454" s="15">
        <v>0</v>
      </c>
      <c r="P454" s="51">
        <f>IFERROR(MATCH(tbl_Data[[#This Row],[Account ]],tbl_Nominal[Account],0),"NOT FOUND")</f>
        <v>22</v>
      </c>
      <c r="Q454" s="49" t="str">
        <f>INDEX(tbl_Nominal[Sign],tbl_Data[[#This Row],[Account Match]])</f>
        <v>Negative</v>
      </c>
      <c r="R454" s="49" t="str">
        <f>INDEX(tbl_Nominal[L1 Group],tbl_Data[[#This Row],[Account Match]])</f>
        <v>Expenditure</v>
      </c>
      <c r="S454" s="49" t="str">
        <f>INDEX(tbl_Nominal[L2 Group],tbl_Data[[#This Row],[Account Match]])</f>
        <v>Overheads</v>
      </c>
      <c r="T454" s="50">
        <f>IF(tbl_Data[[#This Row],[Sign]]="Positive", tbl_Data[[#This Row],[Group Value ]],tbl_Data[[#This Row],[Group Value ]] * -1)</f>
        <v>0</v>
      </c>
    </row>
    <row r="455" spans="1:20">
      <c r="A455" s="15" t="s">
        <v>126</v>
      </c>
      <c r="B455" s="15" t="s">
        <v>188</v>
      </c>
      <c r="C455" s="15" t="s">
        <v>189</v>
      </c>
      <c r="D455" s="15" t="s">
        <v>28</v>
      </c>
      <c r="E455" s="15" t="s">
        <v>190</v>
      </c>
      <c r="F455" s="15" t="s">
        <v>191</v>
      </c>
      <c r="G455" s="15" t="s">
        <v>192</v>
      </c>
      <c r="H455" s="15" t="s">
        <v>132</v>
      </c>
      <c r="I455" s="15" t="s">
        <v>146</v>
      </c>
      <c r="J455" s="15" t="s">
        <v>112</v>
      </c>
      <c r="K455" s="15" t="s">
        <v>15</v>
      </c>
      <c r="L455" s="15" t="s">
        <v>25</v>
      </c>
      <c r="M455" s="15">
        <v>0</v>
      </c>
      <c r="N455" s="15" t="s">
        <v>25</v>
      </c>
      <c r="O455" s="15">
        <v>0</v>
      </c>
      <c r="P455" s="51">
        <f>IFERROR(MATCH(tbl_Data[[#This Row],[Account ]],tbl_Nominal[Account],0),"NOT FOUND")</f>
        <v>22</v>
      </c>
      <c r="Q455" s="49" t="str">
        <f>INDEX(tbl_Nominal[Sign],tbl_Data[[#This Row],[Account Match]])</f>
        <v>Negative</v>
      </c>
      <c r="R455" s="49" t="str">
        <f>INDEX(tbl_Nominal[L1 Group],tbl_Data[[#This Row],[Account Match]])</f>
        <v>Expenditure</v>
      </c>
      <c r="S455" s="49" t="str">
        <f>INDEX(tbl_Nominal[L2 Group],tbl_Data[[#This Row],[Account Match]])</f>
        <v>Overheads</v>
      </c>
      <c r="T455" s="50">
        <f>IF(tbl_Data[[#This Row],[Sign]]="Positive", tbl_Data[[#This Row],[Group Value ]],tbl_Data[[#This Row],[Group Value ]] * -1)</f>
        <v>0</v>
      </c>
    </row>
    <row r="456" spans="1:20">
      <c r="A456" s="15" t="s">
        <v>126</v>
      </c>
      <c r="B456" s="15" t="s">
        <v>188</v>
      </c>
      <c r="C456" s="15" t="s">
        <v>189</v>
      </c>
      <c r="D456" s="15" t="s">
        <v>28</v>
      </c>
      <c r="E456" s="15" t="s">
        <v>190</v>
      </c>
      <c r="F456" s="15" t="s">
        <v>191</v>
      </c>
      <c r="G456" s="15" t="s">
        <v>192</v>
      </c>
      <c r="H456" s="15" t="s">
        <v>42</v>
      </c>
      <c r="I456" s="15" t="s">
        <v>42</v>
      </c>
      <c r="J456" s="15" t="s">
        <v>112</v>
      </c>
      <c r="K456" s="15" t="s">
        <v>15</v>
      </c>
      <c r="L456" s="15" t="s">
        <v>25</v>
      </c>
      <c r="M456" s="15">
        <v>15</v>
      </c>
      <c r="N456" s="15" t="s">
        <v>25</v>
      </c>
      <c r="O456" s="15">
        <v>15</v>
      </c>
      <c r="P456" s="51">
        <f>IFERROR(MATCH(tbl_Data[[#This Row],[Account ]],tbl_Nominal[Account],0),"NOT FOUND")</f>
        <v>22</v>
      </c>
      <c r="Q456" s="49" t="str">
        <f>INDEX(tbl_Nominal[Sign],tbl_Data[[#This Row],[Account Match]])</f>
        <v>Negative</v>
      </c>
      <c r="R456" s="49" t="str">
        <f>INDEX(tbl_Nominal[L1 Group],tbl_Data[[#This Row],[Account Match]])</f>
        <v>Expenditure</v>
      </c>
      <c r="S456" s="49" t="str">
        <f>INDEX(tbl_Nominal[L2 Group],tbl_Data[[#This Row],[Account Match]])</f>
        <v>Overheads</v>
      </c>
      <c r="T456" s="50">
        <f>IF(tbl_Data[[#This Row],[Sign]]="Positive", tbl_Data[[#This Row],[Group Value ]],tbl_Data[[#This Row],[Group Value ]] * -1)</f>
        <v>-15</v>
      </c>
    </row>
    <row r="457" spans="1:20">
      <c r="A457" s="15" t="s">
        <v>126</v>
      </c>
      <c r="B457" s="15" t="s">
        <v>193</v>
      </c>
      <c r="C457" s="15" t="s">
        <v>109</v>
      </c>
      <c r="D457" s="15" t="s">
        <v>28</v>
      </c>
      <c r="E457" s="15" t="s">
        <v>27</v>
      </c>
      <c r="F457" s="15" t="s">
        <v>44</v>
      </c>
      <c r="G457" s="15" t="s">
        <v>194</v>
      </c>
      <c r="H457" s="15" t="s">
        <v>132</v>
      </c>
      <c r="I457" s="15" t="s">
        <v>133</v>
      </c>
      <c r="J457" s="15" t="s">
        <v>112</v>
      </c>
      <c r="K457" s="15" t="s">
        <v>15</v>
      </c>
      <c r="L457" s="15" t="s">
        <v>25</v>
      </c>
      <c r="M457" s="15">
        <v>0</v>
      </c>
      <c r="N457" s="15" t="s">
        <v>25</v>
      </c>
      <c r="O457" s="15">
        <v>0</v>
      </c>
      <c r="P457" s="51">
        <f>IFERROR(MATCH(tbl_Data[[#This Row],[Account ]],tbl_Nominal[Account],0),"NOT FOUND")</f>
        <v>23</v>
      </c>
      <c r="Q457" s="49" t="str">
        <f>INDEX(tbl_Nominal[Sign],tbl_Data[[#This Row],[Account Match]])</f>
        <v>Negative</v>
      </c>
      <c r="R457" s="49" t="str">
        <f>INDEX(tbl_Nominal[L1 Group],tbl_Data[[#This Row],[Account Match]])</f>
        <v>Expenditure</v>
      </c>
      <c r="S457" s="49" t="str">
        <f>INDEX(tbl_Nominal[L2 Group],tbl_Data[[#This Row],[Account Match]])</f>
        <v>Overheads</v>
      </c>
      <c r="T457" s="50">
        <f>IF(tbl_Data[[#This Row],[Sign]]="Positive", tbl_Data[[#This Row],[Group Value ]],tbl_Data[[#This Row],[Group Value ]] * -1)</f>
        <v>0</v>
      </c>
    </row>
    <row r="458" spans="1:20">
      <c r="A458" s="15" t="s">
        <v>126</v>
      </c>
      <c r="B458" s="15" t="s">
        <v>193</v>
      </c>
      <c r="C458" s="15" t="s">
        <v>109</v>
      </c>
      <c r="D458" s="15" t="s">
        <v>28</v>
      </c>
      <c r="E458" s="15" t="s">
        <v>27</v>
      </c>
      <c r="F458" s="15" t="s">
        <v>44</v>
      </c>
      <c r="G458" s="15" t="s">
        <v>194</v>
      </c>
      <c r="H458" s="15" t="s">
        <v>132</v>
      </c>
      <c r="I458" s="15" t="s">
        <v>134</v>
      </c>
      <c r="J458" s="15" t="s">
        <v>112</v>
      </c>
      <c r="K458" s="15" t="s">
        <v>15</v>
      </c>
      <c r="L458" s="15" t="s">
        <v>25</v>
      </c>
      <c r="M458" s="15">
        <v>0</v>
      </c>
      <c r="N458" s="15" t="s">
        <v>25</v>
      </c>
      <c r="O458" s="15">
        <v>0</v>
      </c>
      <c r="P458" s="51">
        <f>IFERROR(MATCH(tbl_Data[[#This Row],[Account ]],tbl_Nominal[Account],0),"NOT FOUND")</f>
        <v>23</v>
      </c>
      <c r="Q458" s="49" t="str">
        <f>INDEX(tbl_Nominal[Sign],tbl_Data[[#This Row],[Account Match]])</f>
        <v>Negative</v>
      </c>
      <c r="R458" s="49" t="str">
        <f>INDEX(tbl_Nominal[L1 Group],tbl_Data[[#This Row],[Account Match]])</f>
        <v>Expenditure</v>
      </c>
      <c r="S458" s="49" t="str">
        <f>INDEX(tbl_Nominal[L2 Group],tbl_Data[[#This Row],[Account Match]])</f>
        <v>Overheads</v>
      </c>
      <c r="T458" s="50">
        <f>IF(tbl_Data[[#This Row],[Sign]]="Positive", tbl_Data[[#This Row],[Group Value ]],tbl_Data[[#This Row],[Group Value ]] * -1)</f>
        <v>0</v>
      </c>
    </row>
    <row r="459" spans="1:20">
      <c r="A459" s="15" t="s">
        <v>126</v>
      </c>
      <c r="B459" s="15" t="s">
        <v>193</v>
      </c>
      <c r="C459" s="15" t="s">
        <v>109</v>
      </c>
      <c r="D459" s="15" t="s">
        <v>28</v>
      </c>
      <c r="E459" s="15" t="s">
        <v>27</v>
      </c>
      <c r="F459" s="15" t="s">
        <v>44</v>
      </c>
      <c r="G459" s="15" t="s">
        <v>194</v>
      </c>
      <c r="H459" s="15" t="s">
        <v>132</v>
      </c>
      <c r="I459" s="15" t="s">
        <v>145</v>
      </c>
      <c r="J459" s="15" t="s">
        <v>112</v>
      </c>
      <c r="K459" s="15" t="s">
        <v>15</v>
      </c>
      <c r="L459" s="15" t="s">
        <v>25</v>
      </c>
      <c r="M459" s="15">
        <v>0</v>
      </c>
      <c r="N459" s="15" t="s">
        <v>25</v>
      </c>
      <c r="O459" s="15">
        <v>0</v>
      </c>
      <c r="P459" s="51">
        <f>IFERROR(MATCH(tbl_Data[[#This Row],[Account ]],tbl_Nominal[Account],0),"NOT FOUND")</f>
        <v>23</v>
      </c>
      <c r="Q459" s="49" t="str">
        <f>INDEX(tbl_Nominal[Sign],tbl_Data[[#This Row],[Account Match]])</f>
        <v>Negative</v>
      </c>
      <c r="R459" s="49" t="str">
        <f>INDEX(tbl_Nominal[L1 Group],tbl_Data[[#This Row],[Account Match]])</f>
        <v>Expenditure</v>
      </c>
      <c r="S459" s="49" t="str">
        <f>INDEX(tbl_Nominal[L2 Group],tbl_Data[[#This Row],[Account Match]])</f>
        <v>Overheads</v>
      </c>
      <c r="T459" s="50">
        <f>IF(tbl_Data[[#This Row],[Sign]]="Positive", tbl_Data[[#This Row],[Group Value ]],tbl_Data[[#This Row],[Group Value ]] * -1)</f>
        <v>0</v>
      </c>
    </row>
    <row r="460" spans="1:20">
      <c r="A460" s="15" t="s">
        <v>126</v>
      </c>
      <c r="B460" s="15" t="s">
        <v>193</v>
      </c>
      <c r="C460" s="15" t="s">
        <v>109</v>
      </c>
      <c r="D460" s="15" t="s">
        <v>28</v>
      </c>
      <c r="E460" s="15" t="s">
        <v>27</v>
      </c>
      <c r="F460" s="15" t="s">
        <v>44</v>
      </c>
      <c r="G460" s="15" t="s">
        <v>194</v>
      </c>
      <c r="H460" s="15" t="s">
        <v>132</v>
      </c>
      <c r="I460" s="15" t="s">
        <v>135</v>
      </c>
      <c r="J460" s="15" t="s">
        <v>112</v>
      </c>
      <c r="K460" s="15" t="s">
        <v>15</v>
      </c>
      <c r="L460" s="15" t="s">
        <v>25</v>
      </c>
      <c r="M460" s="15">
        <v>0</v>
      </c>
      <c r="N460" s="15" t="s">
        <v>25</v>
      </c>
      <c r="O460" s="15">
        <v>0</v>
      </c>
      <c r="P460" s="51">
        <f>IFERROR(MATCH(tbl_Data[[#This Row],[Account ]],tbl_Nominal[Account],0),"NOT FOUND")</f>
        <v>23</v>
      </c>
      <c r="Q460" s="49" t="str">
        <f>INDEX(tbl_Nominal[Sign],tbl_Data[[#This Row],[Account Match]])</f>
        <v>Negative</v>
      </c>
      <c r="R460" s="49" t="str">
        <f>INDEX(tbl_Nominal[L1 Group],tbl_Data[[#This Row],[Account Match]])</f>
        <v>Expenditure</v>
      </c>
      <c r="S460" s="49" t="str">
        <f>INDEX(tbl_Nominal[L2 Group],tbl_Data[[#This Row],[Account Match]])</f>
        <v>Overheads</v>
      </c>
      <c r="T460" s="50">
        <f>IF(tbl_Data[[#This Row],[Sign]]="Positive", tbl_Data[[#This Row],[Group Value ]],tbl_Data[[#This Row],[Group Value ]] * -1)</f>
        <v>0</v>
      </c>
    </row>
    <row r="461" spans="1:20">
      <c r="A461" s="15" t="s">
        <v>126</v>
      </c>
      <c r="B461" s="15" t="s">
        <v>193</v>
      </c>
      <c r="C461" s="15" t="s">
        <v>109</v>
      </c>
      <c r="D461" s="15" t="s">
        <v>28</v>
      </c>
      <c r="E461" s="15" t="s">
        <v>27</v>
      </c>
      <c r="F461" s="15" t="s">
        <v>44</v>
      </c>
      <c r="G461" s="15" t="s">
        <v>194</v>
      </c>
      <c r="H461" s="15" t="s">
        <v>132</v>
      </c>
      <c r="I461" s="15" t="s">
        <v>146</v>
      </c>
      <c r="J461" s="15" t="s">
        <v>112</v>
      </c>
      <c r="K461" s="15" t="s">
        <v>15</v>
      </c>
      <c r="L461" s="15" t="s">
        <v>25</v>
      </c>
      <c r="M461" s="15">
        <v>0</v>
      </c>
      <c r="N461" s="15" t="s">
        <v>25</v>
      </c>
      <c r="O461" s="15">
        <v>0</v>
      </c>
      <c r="P461" s="51">
        <f>IFERROR(MATCH(tbl_Data[[#This Row],[Account ]],tbl_Nominal[Account],0),"NOT FOUND")</f>
        <v>23</v>
      </c>
      <c r="Q461" s="49" t="str">
        <f>INDEX(tbl_Nominal[Sign],tbl_Data[[#This Row],[Account Match]])</f>
        <v>Negative</v>
      </c>
      <c r="R461" s="49" t="str">
        <f>INDEX(tbl_Nominal[L1 Group],tbl_Data[[#This Row],[Account Match]])</f>
        <v>Expenditure</v>
      </c>
      <c r="S461" s="49" t="str">
        <f>INDEX(tbl_Nominal[L2 Group],tbl_Data[[#This Row],[Account Match]])</f>
        <v>Overheads</v>
      </c>
      <c r="T461" s="50">
        <f>IF(tbl_Data[[#This Row],[Sign]]="Positive", tbl_Data[[#This Row],[Group Value ]],tbl_Data[[#This Row],[Group Value ]] * -1)</f>
        <v>0</v>
      </c>
    </row>
    <row r="462" spans="1:20">
      <c r="A462" s="15" t="s">
        <v>126</v>
      </c>
      <c r="B462" s="15" t="s">
        <v>193</v>
      </c>
      <c r="C462" s="15" t="s">
        <v>109</v>
      </c>
      <c r="D462" s="15" t="s">
        <v>28</v>
      </c>
      <c r="E462" s="15" t="s">
        <v>27</v>
      </c>
      <c r="F462" s="15" t="s">
        <v>44</v>
      </c>
      <c r="G462" s="15" t="s">
        <v>194</v>
      </c>
      <c r="H462" s="15" t="s">
        <v>42</v>
      </c>
      <c r="I462" s="15" t="s">
        <v>42</v>
      </c>
      <c r="J462" s="15" t="s">
        <v>112</v>
      </c>
      <c r="K462" s="15" t="s">
        <v>15</v>
      </c>
      <c r="L462" s="15" t="s">
        <v>25</v>
      </c>
      <c r="M462" s="15">
        <v>25</v>
      </c>
      <c r="N462" s="15" t="s">
        <v>25</v>
      </c>
      <c r="O462" s="15">
        <v>25</v>
      </c>
      <c r="P462" s="51">
        <f>IFERROR(MATCH(tbl_Data[[#This Row],[Account ]],tbl_Nominal[Account],0),"NOT FOUND")</f>
        <v>23</v>
      </c>
      <c r="Q462" s="49" t="str">
        <f>INDEX(tbl_Nominal[Sign],tbl_Data[[#This Row],[Account Match]])</f>
        <v>Negative</v>
      </c>
      <c r="R462" s="49" t="str">
        <f>INDEX(tbl_Nominal[L1 Group],tbl_Data[[#This Row],[Account Match]])</f>
        <v>Expenditure</v>
      </c>
      <c r="S462" s="49" t="str">
        <f>INDEX(tbl_Nominal[L2 Group],tbl_Data[[#This Row],[Account Match]])</f>
        <v>Overheads</v>
      </c>
      <c r="T462" s="50">
        <f>IF(tbl_Data[[#This Row],[Sign]]="Positive", tbl_Data[[#This Row],[Group Value ]],tbl_Data[[#This Row],[Group Value ]] * -1)</f>
        <v>-25</v>
      </c>
    </row>
    <row r="463" spans="1:20">
      <c r="A463" s="15" t="s">
        <v>126</v>
      </c>
      <c r="B463" s="15" t="s">
        <v>195</v>
      </c>
      <c r="C463" s="15" t="s">
        <v>196</v>
      </c>
      <c r="D463" s="15" t="s">
        <v>28</v>
      </c>
      <c r="E463" s="15" t="s">
        <v>27</v>
      </c>
      <c r="F463" s="15" t="s">
        <v>44</v>
      </c>
      <c r="G463" s="15" t="s">
        <v>197</v>
      </c>
      <c r="H463" s="15" t="s">
        <v>132</v>
      </c>
      <c r="I463" s="15" t="s">
        <v>133</v>
      </c>
      <c r="J463" s="15" t="s">
        <v>112</v>
      </c>
      <c r="K463" s="15" t="s">
        <v>15</v>
      </c>
      <c r="L463" s="15" t="s">
        <v>25</v>
      </c>
      <c r="M463" s="15">
        <v>0</v>
      </c>
      <c r="N463" s="15" t="s">
        <v>25</v>
      </c>
      <c r="O463" s="15">
        <v>0</v>
      </c>
      <c r="P463" s="51">
        <f>IFERROR(MATCH(tbl_Data[[#This Row],[Account ]],tbl_Nominal[Account],0),"NOT FOUND")</f>
        <v>24</v>
      </c>
      <c r="Q463" s="49" t="str">
        <f>INDEX(tbl_Nominal[Sign],tbl_Data[[#This Row],[Account Match]])</f>
        <v>Negative</v>
      </c>
      <c r="R463" s="49" t="str">
        <f>INDEX(tbl_Nominal[L1 Group],tbl_Data[[#This Row],[Account Match]])</f>
        <v>Expenditure</v>
      </c>
      <c r="S463" s="49" t="str">
        <f>INDEX(tbl_Nominal[L2 Group],tbl_Data[[#This Row],[Account Match]])</f>
        <v>Overheads</v>
      </c>
      <c r="T463" s="50">
        <f>IF(tbl_Data[[#This Row],[Sign]]="Positive", tbl_Data[[#This Row],[Group Value ]],tbl_Data[[#This Row],[Group Value ]] * -1)</f>
        <v>0</v>
      </c>
    </row>
    <row r="464" spans="1:20">
      <c r="A464" s="15" t="s">
        <v>126</v>
      </c>
      <c r="B464" s="15" t="s">
        <v>195</v>
      </c>
      <c r="C464" s="15" t="s">
        <v>196</v>
      </c>
      <c r="D464" s="15" t="s">
        <v>28</v>
      </c>
      <c r="E464" s="15" t="s">
        <v>27</v>
      </c>
      <c r="F464" s="15" t="s">
        <v>44</v>
      </c>
      <c r="G464" s="15" t="s">
        <v>197</v>
      </c>
      <c r="H464" s="15" t="s">
        <v>132</v>
      </c>
      <c r="I464" s="15" t="s">
        <v>134</v>
      </c>
      <c r="J464" s="15" t="s">
        <v>112</v>
      </c>
      <c r="K464" s="15" t="s">
        <v>15</v>
      </c>
      <c r="L464" s="15" t="s">
        <v>25</v>
      </c>
      <c r="M464" s="15">
        <v>0</v>
      </c>
      <c r="N464" s="15" t="s">
        <v>25</v>
      </c>
      <c r="O464" s="15">
        <v>0</v>
      </c>
      <c r="P464" s="51">
        <f>IFERROR(MATCH(tbl_Data[[#This Row],[Account ]],tbl_Nominal[Account],0),"NOT FOUND")</f>
        <v>24</v>
      </c>
      <c r="Q464" s="49" t="str">
        <f>INDEX(tbl_Nominal[Sign],tbl_Data[[#This Row],[Account Match]])</f>
        <v>Negative</v>
      </c>
      <c r="R464" s="49" t="str">
        <f>INDEX(tbl_Nominal[L1 Group],tbl_Data[[#This Row],[Account Match]])</f>
        <v>Expenditure</v>
      </c>
      <c r="S464" s="49" t="str">
        <f>INDEX(tbl_Nominal[L2 Group],tbl_Data[[#This Row],[Account Match]])</f>
        <v>Overheads</v>
      </c>
      <c r="T464" s="50">
        <f>IF(tbl_Data[[#This Row],[Sign]]="Positive", tbl_Data[[#This Row],[Group Value ]],tbl_Data[[#This Row],[Group Value ]] * -1)</f>
        <v>0</v>
      </c>
    </row>
    <row r="465" spans="1:20">
      <c r="A465" s="15" t="s">
        <v>126</v>
      </c>
      <c r="B465" s="15" t="s">
        <v>195</v>
      </c>
      <c r="C465" s="15" t="s">
        <v>196</v>
      </c>
      <c r="D465" s="15" t="s">
        <v>28</v>
      </c>
      <c r="E465" s="15" t="s">
        <v>27</v>
      </c>
      <c r="F465" s="15" t="s">
        <v>44</v>
      </c>
      <c r="G465" s="15" t="s">
        <v>197</v>
      </c>
      <c r="H465" s="15" t="s">
        <v>132</v>
      </c>
      <c r="I465" s="15" t="s">
        <v>145</v>
      </c>
      <c r="J465" s="15" t="s">
        <v>112</v>
      </c>
      <c r="K465" s="15" t="s">
        <v>15</v>
      </c>
      <c r="L465" s="15" t="s">
        <v>25</v>
      </c>
      <c r="M465" s="15">
        <v>0</v>
      </c>
      <c r="N465" s="15" t="s">
        <v>25</v>
      </c>
      <c r="O465" s="15">
        <v>0</v>
      </c>
      <c r="P465" s="51">
        <f>IFERROR(MATCH(tbl_Data[[#This Row],[Account ]],tbl_Nominal[Account],0),"NOT FOUND")</f>
        <v>24</v>
      </c>
      <c r="Q465" s="49" t="str">
        <f>INDEX(tbl_Nominal[Sign],tbl_Data[[#This Row],[Account Match]])</f>
        <v>Negative</v>
      </c>
      <c r="R465" s="49" t="str">
        <f>INDEX(tbl_Nominal[L1 Group],tbl_Data[[#This Row],[Account Match]])</f>
        <v>Expenditure</v>
      </c>
      <c r="S465" s="49" t="str">
        <f>INDEX(tbl_Nominal[L2 Group],tbl_Data[[#This Row],[Account Match]])</f>
        <v>Overheads</v>
      </c>
      <c r="T465" s="50">
        <f>IF(tbl_Data[[#This Row],[Sign]]="Positive", tbl_Data[[#This Row],[Group Value ]],tbl_Data[[#This Row],[Group Value ]] * -1)</f>
        <v>0</v>
      </c>
    </row>
    <row r="466" spans="1:20">
      <c r="A466" s="15" t="s">
        <v>126</v>
      </c>
      <c r="B466" s="15" t="s">
        <v>195</v>
      </c>
      <c r="C466" s="15" t="s">
        <v>196</v>
      </c>
      <c r="D466" s="15" t="s">
        <v>28</v>
      </c>
      <c r="E466" s="15" t="s">
        <v>27</v>
      </c>
      <c r="F466" s="15" t="s">
        <v>44</v>
      </c>
      <c r="G466" s="15" t="s">
        <v>197</v>
      </c>
      <c r="H466" s="15" t="s">
        <v>132</v>
      </c>
      <c r="I466" s="15" t="s">
        <v>135</v>
      </c>
      <c r="J466" s="15" t="s">
        <v>112</v>
      </c>
      <c r="K466" s="15" t="s">
        <v>15</v>
      </c>
      <c r="L466" s="15" t="s">
        <v>25</v>
      </c>
      <c r="M466" s="15">
        <v>0</v>
      </c>
      <c r="N466" s="15" t="s">
        <v>25</v>
      </c>
      <c r="O466" s="15">
        <v>0</v>
      </c>
      <c r="P466" s="51">
        <f>IFERROR(MATCH(tbl_Data[[#This Row],[Account ]],tbl_Nominal[Account],0),"NOT FOUND")</f>
        <v>24</v>
      </c>
      <c r="Q466" s="49" t="str">
        <f>INDEX(tbl_Nominal[Sign],tbl_Data[[#This Row],[Account Match]])</f>
        <v>Negative</v>
      </c>
      <c r="R466" s="49" t="str">
        <f>INDEX(tbl_Nominal[L1 Group],tbl_Data[[#This Row],[Account Match]])</f>
        <v>Expenditure</v>
      </c>
      <c r="S466" s="49" t="str">
        <f>INDEX(tbl_Nominal[L2 Group],tbl_Data[[#This Row],[Account Match]])</f>
        <v>Overheads</v>
      </c>
      <c r="T466" s="50">
        <f>IF(tbl_Data[[#This Row],[Sign]]="Positive", tbl_Data[[#This Row],[Group Value ]],tbl_Data[[#This Row],[Group Value ]] * -1)</f>
        <v>0</v>
      </c>
    </row>
    <row r="467" spans="1:20">
      <c r="A467" s="15" t="s">
        <v>126</v>
      </c>
      <c r="B467" s="15" t="s">
        <v>195</v>
      </c>
      <c r="C467" s="15" t="s">
        <v>196</v>
      </c>
      <c r="D467" s="15" t="s">
        <v>28</v>
      </c>
      <c r="E467" s="15" t="s">
        <v>27</v>
      </c>
      <c r="F467" s="15" t="s">
        <v>44</v>
      </c>
      <c r="G467" s="15" t="s">
        <v>197</v>
      </c>
      <c r="H467" s="15" t="s">
        <v>132</v>
      </c>
      <c r="I467" s="15" t="s">
        <v>146</v>
      </c>
      <c r="J467" s="15" t="s">
        <v>112</v>
      </c>
      <c r="K467" s="15" t="s">
        <v>15</v>
      </c>
      <c r="L467" s="15" t="s">
        <v>25</v>
      </c>
      <c r="M467" s="15">
        <v>0</v>
      </c>
      <c r="N467" s="15" t="s">
        <v>25</v>
      </c>
      <c r="O467" s="15">
        <v>0</v>
      </c>
      <c r="P467" s="51">
        <f>IFERROR(MATCH(tbl_Data[[#This Row],[Account ]],tbl_Nominal[Account],0),"NOT FOUND")</f>
        <v>24</v>
      </c>
      <c r="Q467" s="49" t="str">
        <f>INDEX(tbl_Nominal[Sign],tbl_Data[[#This Row],[Account Match]])</f>
        <v>Negative</v>
      </c>
      <c r="R467" s="49" t="str">
        <f>INDEX(tbl_Nominal[L1 Group],tbl_Data[[#This Row],[Account Match]])</f>
        <v>Expenditure</v>
      </c>
      <c r="S467" s="49" t="str">
        <f>INDEX(tbl_Nominal[L2 Group],tbl_Data[[#This Row],[Account Match]])</f>
        <v>Overheads</v>
      </c>
      <c r="T467" s="50">
        <f>IF(tbl_Data[[#This Row],[Sign]]="Positive", tbl_Data[[#This Row],[Group Value ]],tbl_Data[[#This Row],[Group Value ]] * -1)</f>
        <v>0</v>
      </c>
    </row>
    <row r="468" spans="1:20">
      <c r="A468" s="15" t="s">
        <v>126</v>
      </c>
      <c r="B468" s="15" t="s">
        <v>195</v>
      </c>
      <c r="C468" s="15" t="s">
        <v>196</v>
      </c>
      <c r="D468" s="15" t="s">
        <v>28</v>
      </c>
      <c r="E468" s="15" t="s">
        <v>27</v>
      </c>
      <c r="F468" s="15" t="s">
        <v>44</v>
      </c>
      <c r="G468" s="15" t="s">
        <v>197</v>
      </c>
      <c r="H468" s="15" t="s">
        <v>42</v>
      </c>
      <c r="I468" s="15" t="s">
        <v>42</v>
      </c>
      <c r="J468" s="15" t="s">
        <v>112</v>
      </c>
      <c r="K468" s="15" t="s">
        <v>15</v>
      </c>
      <c r="L468" s="15" t="s">
        <v>25</v>
      </c>
      <c r="M468" s="15">
        <v>83.33</v>
      </c>
      <c r="N468" s="15" t="s">
        <v>25</v>
      </c>
      <c r="O468" s="15">
        <v>83.33</v>
      </c>
      <c r="P468" s="51">
        <f>IFERROR(MATCH(tbl_Data[[#This Row],[Account ]],tbl_Nominal[Account],0),"NOT FOUND")</f>
        <v>24</v>
      </c>
      <c r="Q468" s="49" t="str">
        <f>INDEX(tbl_Nominal[Sign],tbl_Data[[#This Row],[Account Match]])</f>
        <v>Negative</v>
      </c>
      <c r="R468" s="49" t="str">
        <f>INDEX(tbl_Nominal[L1 Group],tbl_Data[[#This Row],[Account Match]])</f>
        <v>Expenditure</v>
      </c>
      <c r="S468" s="49" t="str">
        <f>INDEX(tbl_Nominal[L2 Group],tbl_Data[[#This Row],[Account Match]])</f>
        <v>Overheads</v>
      </c>
      <c r="T468" s="50">
        <f>IF(tbl_Data[[#This Row],[Sign]]="Positive", tbl_Data[[#This Row],[Group Value ]],tbl_Data[[#This Row],[Group Value ]] * -1)</f>
        <v>-83.33</v>
      </c>
    </row>
    <row r="469" spans="1:20">
      <c r="A469" s="15" t="s">
        <v>126</v>
      </c>
      <c r="B469" s="15" t="s">
        <v>198</v>
      </c>
      <c r="C469" s="15" t="s">
        <v>199</v>
      </c>
      <c r="D469" s="15" t="s">
        <v>28</v>
      </c>
      <c r="E469" s="15" t="s">
        <v>27</v>
      </c>
      <c r="F469" s="15" t="s">
        <v>107</v>
      </c>
      <c r="G469" s="15" t="s">
        <v>199</v>
      </c>
      <c r="H469" s="15" t="s">
        <v>132</v>
      </c>
      <c r="I469" s="15" t="s">
        <v>133</v>
      </c>
      <c r="J469" s="15" t="s">
        <v>112</v>
      </c>
      <c r="K469" s="15" t="s">
        <v>15</v>
      </c>
      <c r="L469" s="15" t="s">
        <v>25</v>
      </c>
      <c r="M469" s="15">
        <v>0</v>
      </c>
      <c r="N469" s="15" t="s">
        <v>25</v>
      </c>
      <c r="O469" s="15">
        <v>0</v>
      </c>
      <c r="P469" s="51">
        <f>IFERROR(MATCH(tbl_Data[[#This Row],[Account ]],tbl_Nominal[Account],0),"NOT FOUND")</f>
        <v>25</v>
      </c>
      <c r="Q469" s="49" t="str">
        <f>INDEX(tbl_Nominal[Sign],tbl_Data[[#This Row],[Account Match]])</f>
        <v>Negative</v>
      </c>
      <c r="R469" s="49" t="str">
        <f>INDEX(tbl_Nominal[L1 Group],tbl_Data[[#This Row],[Account Match]])</f>
        <v>Expenditure</v>
      </c>
      <c r="S469" s="49" t="str">
        <f>INDEX(tbl_Nominal[L2 Group],tbl_Data[[#This Row],[Account Match]])</f>
        <v>Overheads</v>
      </c>
      <c r="T469" s="50">
        <f>IF(tbl_Data[[#This Row],[Sign]]="Positive", tbl_Data[[#This Row],[Group Value ]],tbl_Data[[#This Row],[Group Value ]] * -1)</f>
        <v>0</v>
      </c>
    </row>
    <row r="470" spans="1:20">
      <c r="A470" s="15" t="s">
        <v>126</v>
      </c>
      <c r="B470" s="15" t="s">
        <v>198</v>
      </c>
      <c r="C470" s="15" t="s">
        <v>199</v>
      </c>
      <c r="D470" s="15" t="s">
        <v>28</v>
      </c>
      <c r="E470" s="15" t="s">
        <v>27</v>
      </c>
      <c r="F470" s="15" t="s">
        <v>107</v>
      </c>
      <c r="G470" s="15" t="s">
        <v>199</v>
      </c>
      <c r="H470" s="15" t="s">
        <v>132</v>
      </c>
      <c r="I470" s="15" t="s">
        <v>134</v>
      </c>
      <c r="J470" s="15" t="s">
        <v>112</v>
      </c>
      <c r="K470" s="15" t="s">
        <v>15</v>
      </c>
      <c r="L470" s="15" t="s">
        <v>25</v>
      </c>
      <c r="M470" s="15">
        <v>0</v>
      </c>
      <c r="N470" s="15" t="s">
        <v>25</v>
      </c>
      <c r="O470" s="15">
        <v>0</v>
      </c>
      <c r="P470" s="51">
        <f>IFERROR(MATCH(tbl_Data[[#This Row],[Account ]],tbl_Nominal[Account],0),"NOT FOUND")</f>
        <v>25</v>
      </c>
      <c r="Q470" s="49" t="str">
        <f>INDEX(tbl_Nominal[Sign],tbl_Data[[#This Row],[Account Match]])</f>
        <v>Negative</v>
      </c>
      <c r="R470" s="49" t="str">
        <f>INDEX(tbl_Nominal[L1 Group],tbl_Data[[#This Row],[Account Match]])</f>
        <v>Expenditure</v>
      </c>
      <c r="S470" s="49" t="str">
        <f>INDEX(tbl_Nominal[L2 Group],tbl_Data[[#This Row],[Account Match]])</f>
        <v>Overheads</v>
      </c>
      <c r="T470" s="50">
        <f>IF(tbl_Data[[#This Row],[Sign]]="Positive", tbl_Data[[#This Row],[Group Value ]],tbl_Data[[#This Row],[Group Value ]] * -1)</f>
        <v>0</v>
      </c>
    </row>
    <row r="471" spans="1:20">
      <c r="A471" s="15" t="s">
        <v>126</v>
      </c>
      <c r="B471" s="15" t="s">
        <v>198</v>
      </c>
      <c r="C471" s="15" t="s">
        <v>199</v>
      </c>
      <c r="D471" s="15" t="s">
        <v>28</v>
      </c>
      <c r="E471" s="15" t="s">
        <v>27</v>
      </c>
      <c r="F471" s="15" t="s">
        <v>107</v>
      </c>
      <c r="G471" s="15" t="s">
        <v>199</v>
      </c>
      <c r="H471" s="15" t="s">
        <v>132</v>
      </c>
      <c r="I471" s="15" t="s">
        <v>145</v>
      </c>
      <c r="J471" s="15" t="s">
        <v>112</v>
      </c>
      <c r="K471" s="15" t="s">
        <v>15</v>
      </c>
      <c r="L471" s="15" t="s">
        <v>25</v>
      </c>
      <c r="M471" s="15">
        <v>0</v>
      </c>
      <c r="N471" s="15" t="s">
        <v>25</v>
      </c>
      <c r="O471" s="15">
        <v>0</v>
      </c>
      <c r="P471" s="51">
        <f>IFERROR(MATCH(tbl_Data[[#This Row],[Account ]],tbl_Nominal[Account],0),"NOT FOUND")</f>
        <v>25</v>
      </c>
      <c r="Q471" s="49" t="str">
        <f>INDEX(tbl_Nominal[Sign],tbl_Data[[#This Row],[Account Match]])</f>
        <v>Negative</v>
      </c>
      <c r="R471" s="49" t="str">
        <f>INDEX(tbl_Nominal[L1 Group],tbl_Data[[#This Row],[Account Match]])</f>
        <v>Expenditure</v>
      </c>
      <c r="S471" s="49" t="str">
        <f>INDEX(tbl_Nominal[L2 Group],tbl_Data[[#This Row],[Account Match]])</f>
        <v>Overheads</v>
      </c>
      <c r="T471" s="50">
        <f>IF(tbl_Data[[#This Row],[Sign]]="Positive", tbl_Data[[#This Row],[Group Value ]],tbl_Data[[#This Row],[Group Value ]] * -1)</f>
        <v>0</v>
      </c>
    </row>
    <row r="472" spans="1:20">
      <c r="A472" s="15" t="s">
        <v>126</v>
      </c>
      <c r="B472" s="15" t="s">
        <v>198</v>
      </c>
      <c r="C472" s="15" t="s">
        <v>199</v>
      </c>
      <c r="D472" s="15" t="s">
        <v>28</v>
      </c>
      <c r="E472" s="15" t="s">
        <v>27</v>
      </c>
      <c r="F472" s="15" t="s">
        <v>107</v>
      </c>
      <c r="G472" s="15" t="s">
        <v>199</v>
      </c>
      <c r="H472" s="15" t="s">
        <v>132</v>
      </c>
      <c r="I472" s="15" t="s">
        <v>135</v>
      </c>
      <c r="J472" s="15" t="s">
        <v>112</v>
      </c>
      <c r="K472" s="15" t="s">
        <v>15</v>
      </c>
      <c r="L472" s="15" t="s">
        <v>25</v>
      </c>
      <c r="M472" s="15">
        <v>0</v>
      </c>
      <c r="N472" s="15" t="s">
        <v>25</v>
      </c>
      <c r="O472" s="15">
        <v>0</v>
      </c>
      <c r="P472" s="51">
        <f>IFERROR(MATCH(tbl_Data[[#This Row],[Account ]],tbl_Nominal[Account],0),"NOT FOUND")</f>
        <v>25</v>
      </c>
      <c r="Q472" s="49" t="str">
        <f>INDEX(tbl_Nominal[Sign],tbl_Data[[#This Row],[Account Match]])</f>
        <v>Negative</v>
      </c>
      <c r="R472" s="49" t="str">
        <f>INDEX(tbl_Nominal[L1 Group],tbl_Data[[#This Row],[Account Match]])</f>
        <v>Expenditure</v>
      </c>
      <c r="S472" s="49" t="str">
        <f>INDEX(tbl_Nominal[L2 Group],tbl_Data[[#This Row],[Account Match]])</f>
        <v>Overheads</v>
      </c>
      <c r="T472" s="50">
        <f>IF(tbl_Data[[#This Row],[Sign]]="Positive", tbl_Data[[#This Row],[Group Value ]],tbl_Data[[#This Row],[Group Value ]] * -1)</f>
        <v>0</v>
      </c>
    </row>
    <row r="473" spans="1:20">
      <c r="A473" s="15" t="s">
        <v>126</v>
      </c>
      <c r="B473" s="15" t="s">
        <v>198</v>
      </c>
      <c r="C473" s="15" t="s">
        <v>199</v>
      </c>
      <c r="D473" s="15" t="s">
        <v>28</v>
      </c>
      <c r="E473" s="15" t="s">
        <v>27</v>
      </c>
      <c r="F473" s="15" t="s">
        <v>107</v>
      </c>
      <c r="G473" s="15" t="s">
        <v>199</v>
      </c>
      <c r="H473" s="15" t="s">
        <v>132</v>
      </c>
      <c r="I473" s="15" t="s">
        <v>146</v>
      </c>
      <c r="J473" s="15" t="s">
        <v>112</v>
      </c>
      <c r="K473" s="15" t="s">
        <v>15</v>
      </c>
      <c r="L473" s="15" t="s">
        <v>25</v>
      </c>
      <c r="M473" s="15">
        <v>0</v>
      </c>
      <c r="N473" s="15" t="s">
        <v>25</v>
      </c>
      <c r="O473" s="15">
        <v>0</v>
      </c>
      <c r="P473" s="51">
        <f>IFERROR(MATCH(tbl_Data[[#This Row],[Account ]],tbl_Nominal[Account],0),"NOT FOUND")</f>
        <v>25</v>
      </c>
      <c r="Q473" s="49" t="str">
        <f>INDEX(tbl_Nominal[Sign],tbl_Data[[#This Row],[Account Match]])</f>
        <v>Negative</v>
      </c>
      <c r="R473" s="49" t="str">
        <f>INDEX(tbl_Nominal[L1 Group],tbl_Data[[#This Row],[Account Match]])</f>
        <v>Expenditure</v>
      </c>
      <c r="S473" s="49" t="str">
        <f>INDEX(tbl_Nominal[L2 Group],tbl_Data[[#This Row],[Account Match]])</f>
        <v>Overheads</v>
      </c>
      <c r="T473" s="50">
        <f>IF(tbl_Data[[#This Row],[Sign]]="Positive", tbl_Data[[#This Row],[Group Value ]],tbl_Data[[#This Row],[Group Value ]] * -1)</f>
        <v>0</v>
      </c>
    </row>
    <row r="474" spans="1:20">
      <c r="A474" s="15" t="s">
        <v>126</v>
      </c>
      <c r="B474" s="15" t="s">
        <v>198</v>
      </c>
      <c r="C474" s="15" t="s">
        <v>199</v>
      </c>
      <c r="D474" s="15" t="s">
        <v>28</v>
      </c>
      <c r="E474" s="15" t="s">
        <v>27</v>
      </c>
      <c r="F474" s="15" t="s">
        <v>107</v>
      </c>
      <c r="G474" s="15" t="s">
        <v>199</v>
      </c>
      <c r="H474" s="15" t="s">
        <v>42</v>
      </c>
      <c r="I474" s="15" t="s">
        <v>42</v>
      </c>
      <c r="J474" s="15" t="s">
        <v>112</v>
      </c>
      <c r="K474" s="15" t="s">
        <v>15</v>
      </c>
      <c r="L474" s="15" t="s">
        <v>25</v>
      </c>
      <c r="M474" s="15">
        <v>840</v>
      </c>
      <c r="N474" s="15" t="s">
        <v>25</v>
      </c>
      <c r="O474" s="15">
        <v>840</v>
      </c>
      <c r="P474" s="51">
        <f>IFERROR(MATCH(tbl_Data[[#This Row],[Account ]],tbl_Nominal[Account],0),"NOT FOUND")</f>
        <v>25</v>
      </c>
      <c r="Q474" s="49" t="str">
        <f>INDEX(tbl_Nominal[Sign],tbl_Data[[#This Row],[Account Match]])</f>
        <v>Negative</v>
      </c>
      <c r="R474" s="49" t="str">
        <f>INDEX(tbl_Nominal[L1 Group],tbl_Data[[#This Row],[Account Match]])</f>
        <v>Expenditure</v>
      </c>
      <c r="S474" s="49" t="str">
        <f>INDEX(tbl_Nominal[L2 Group],tbl_Data[[#This Row],[Account Match]])</f>
        <v>Overheads</v>
      </c>
      <c r="T474" s="50">
        <f>IF(tbl_Data[[#This Row],[Sign]]="Positive", tbl_Data[[#This Row],[Group Value ]],tbl_Data[[#This Row],[Group Value ]] * -1)</f>
        <v>-840</v>
      </c>
    </row>
    <row r="475" spans="1:20">
      <c r="A475" s="15" t="s">
        <v>126</v>
      </c>
      <c r="B475" s="15" t="s">
        <v>219</v>
      </c>
      <c r="C475" s="15" t="s">
        <v>220</v>
      </c>
      <c r="D475" s="15" t="s">
        <v>28</v>
      </c>
      <c r="E475" s="15" t="s">
        <v>27</v>
      </c>
      <c r="F475" s="15" t="s">
        <v>107</v>
      </c>
      <c r="G475" s="15" t="s">
        <v>220</v>
      </c>
      <c r="H475" s="15" t="s">
        <v>132</v>
      </c>
      <c r="I475" s="15" t="s">
        <v>133</v>
      </c>
      <c r="J475" s="15" t="s">
        <v>112</v>
      </c>
      <c r="K475" s="15" t="s">
        <v>15</v>
      </c>
      <c r="L475" s="15" t="s">
        <v>25</v>
      </c>
      <c r="M475" s="15">
        <v>0</v>
      </c>
      <c r="N475" s="15" t="s">
        <v>25</v>
      </c>
      <c r="O475" s="15">
        <v>0</v>
      </c>
      <c r="P475" s="51">
        <f>IFERROR(MATCH(tbl_Data[[#This Row],[Account ]],tbl_Nominal[Account],0),"NOT FOUND")</f>
        <v>26</v>
      </c>
      <c r="Q475" s="49" t="str">
        <f>INDEX(tbl_Nominal[Sign],tbl_Data[[#This Row],[Account Match]])</f>
        <v>Negative</v>
      </c>
      <c r="R475" s="49" t="str">
        <f>INDEX(tbl_Nominal[L1 Group],tbl_Data[[#This Row],[Account Match]])</f>
        <v>Expenditure</v>
      </c>
      <c r="S475" s="49" t="str">
        <f>INDEX(tbl_Nominal[L2 Group],tbl_Data[[#This Row],[Account Match]])</f>
        <v>Overheads</v>
      </c>
      <c r="T475" s="50">
        <f>IF(tbl_Data[[#This Row],[Sign]]="Positive", tbl_Data[[#This Row],[Group Value ]],tbl_Data[[#This Row],[Group Value ]] * -1)</f>
        <v>0</v>
      </c>
    </row>
    <row r="476" spans="1:20">
      <c r="A476" s="15" t="s">
        <v>126</v>
      </c>
      <c r="B476" s="15" t="s">
        <v>219</v>
      </c>
      <c r="C476" s="15" t="s">
        <v>220</v>
      </c>
      <c r="D476" s="15" t="s">
        <v>28</v>
      </c>
      <c r="E476" s="15" t="s">
        <v>27</v>
      </c>
      <c r="F476" s="15" t="s">
        <v>107</v>
      </c>
      <c r="G476" s="15" t="s">
        <v>220</v>
      </c>
      <c r="H476" s="15" t="s">
        <v>132</v>
      </c>
      <c r="I476" s="15" t="s">
        <v>134</v>
      </c>
      <c r="J476" s="15" t="s">
        <v>112</v>
      </c>
      <c r="K476" s="15" t="s">
        <v>15</v>
      </c>
      <c r="L476" s="15" t="s">
        <v>25</v>
      </c>
      <c r="M476" s="15">
        <v>0</v>
      </c>
      <c r="N476" s="15" t="s">
        <v>25</v>
      </c>
      <c r="O476" s="15">
        <v>0</v>
      </c>
      <c r="P476" s="51">
        <f>IFERROR(MATCH(tbl_Data[[#This Row],[Account ]],tbl_Nominal[Account],0),"NOT FOUND")</f>
        <v>26</v>
      </c>
      <c r="Q476" s="49" t="str">
        <f>INDEX(tbl_Nominal[Sign],tbl_Data[[#This Row],[Account Match]])</f>
        <v>Negative</v>
      </c>
      <c r="R476" s="49" t="str">
        <f>INDEX(tbl_Nominal[L1 Group],tbl_Data[[#This Row],[Account Match]])</f>
        <v>Expenditure</v>
      </c>
      <c r="S476" s="49" t="str">
        <f>INDEX(tbl_Nominal[L2 Group],tbl_Data[[#This Row],[Account Match]])</f>
        <v>Overheads</v>
      </c>
      <c r="T476" s="50">
        <f>IF(tbl_Data[[#This Row],[Sign]]="Positive", tbl_Data[[#This Row],[Group Value ]],tbl_Data[[#This Row],[Group Value ]] * -1)</f>
        <v>0</v>
      </c>
    </row>
    <row r="477" spans="1:20">
      <c r="A477" s="15" t="s">
        <v>126</v>
      </c>
      <c r="B477" s="15" t="s">
        <v>219</v>
      </c>
      <c r="C477" s="15" t="s">
        <v>220</v>
      </c>
      <c r="D477" s="15" t="s">
        <v>28</v>
      </c>
      <c r="E477" s="15" t="s">
        <v>27</v>
      </c>
      <c r="F477" s="15" t="s">
        <v>107</v>
      </c>
      <c r="G477" s="15" t="s">
        <v>220</v>
      </c>
      <c r="H477" s="15" t="s">
        <v>132</v>
      </c>
      <c r="I477" s="15" t="s">
        <v>145</v>
      </c>
      <c r="J477" s="15" t="s">
        <v>112</v>
      </c>
      <c r="K477" s="15" t="s">
        <v>15</v>
      </c>
      <c r="L477" s="15" t="s">
        <v>25</v>
      </c>
      <c r="M477" s="15">
        <v>0</v>
      </c>
      <c r="N477" s="15" t="s">
        <v>25</v>
      </c>
      <c r="O477" s="15">
        <v>0</v>
      </c>
      <c r="P477" s="51">
        <f>IFERROR(MATCH(tbl_Data[[#This Row],[Account ]],tbl_Nominal[Account],0),"NOT FOUND")</f>
        <v>26</v>
      </c>
      <c r="Q477" s="49" t="str">
        <f>INDEX(tbl_Nominal[Sign],tbl_Data[[#This Row],[Account Match]])</f>
        <v>Negative</v>
      </c>
      <c r="R477" s="49" t="str">
        <f>INDEX(tbl_Nominal[L1 Group],tbl_Data[[#This Row],[Account Match]])</f>
        <v>Expenditure</v>
      </c>
      <c r="S477" s="49" t="str">
        <f>INDEX(tbl_Nominal[L2 Group],tbl_Data[[#This Row],[Account Match]])</f>
        <v>Overheads</v>
      </c>
      <c r="T477" s="50">
        <f>IF(tbl_Data[[#This Row],[Sign]]="Positive", tbl_Data[[#This Row],[Group Value ]],tbl_Data[[#This Row],[Group Value ]] * -1)</f>
        <v>0</v>
      </c>
    </row>
    <row r="478" spans="1:20">
      <c r="A478" s="15" t="s">
        <v>126</v>
      </c>
      <c r="B478" s="15" t="s">
        <v>219</v>
      </c>
      <c r="C478" s="15" t="s">
        <v>220</v>
      </c>
      <c r="D478" s="15" t="s">
        <v>28</v>
      </c>
      <c r="E478" s="15" t="s">
        <v>27</v>
      </c>
      <c r="F478" s="15" t="s">
        <v>107</v>
      </c>
      <c r="G478" s="15" t="s">
        <v>220</v>
      </c>
      <c r="H478" s="15" t="s">
        <v>132</v>
      </c>
      <c r="I478" s="15" t="s">
        <v>135</v>
      </c>
      <c r="J478" s="15" t="s">
        <v>112</v>
      </c>
      <c r="K478" s="15" t="s">
        <v>15</v>
      </c>
      <c r="L478" s="15" t="s">
        <v>25</v>
      </c>
      <c r="M478" s="15">
        <v>0</v>
      </c>
      <c r="N478" s="15" t="s">
        <v>25</v>
      </c>
      <c r="O478" s="15">
        <v>0</v>
      </c>
      <c r="P478" s="51">
        <f>IFERROR(MATCH(tbl_Data[[#This Row],[Account ]],tbl_Nominal[Account],0),"NOT FOUND")</f>
        <v>26</v>
      </c>
      <c r="Q478" s="49" t="str">
        <f>INDEX(tbl_Nominal[Sign],tbl_Data[[#This Row],[Account Match]])</f>
        <v>Negative</v>
      </c>
      <c r="R478" s="49" t="str">
        <f>INDEX(tbl_Nominal[L1 Group],tbl_Data[[#This Row],[Account Match]])</f>
        <v>Expenditure</v>
      </c>
      <c r="S478" s="49" t="str">
        <f>INDEX(tbl_Nominal[L2 Group],tbl_Data[[#This Row],[Account Match]])</f>
        <v>Overheads</v>
      </c>
      <c r="T478" s="50">
        <f>IF(tbl_Data[[#This Row],[Sign]]="Positive", tbl_Data[[#This Row],[Group Value ]],tbl_Data[[#This Row],[Group Value ]] * -1)</f>
        <v>0</v>
      </c>
    </row>
    <row r="479" spans="1:20">
      <c r="A479" s="15" t="s">
        <v>126</v>
      </c>
      <c r="B479" s="15" t="s">
        <v>219</v>
      </c>
      <c r="C479" s="15" t="s">
        <v>220</v>
      </c>
      <c r="D479" s="15" t="s">
        <v>28</v>
      </c>
      <c r="E479" s="15" t="s">
        <v>27</v>
      </c>
      <c r="F479" s="15" t="s">
        <v>107</v>
      </c>
      <c r="G479" s="15" t="s">
        <v>220</v>
      </c>
      <c r="H479" s="15" t="s">
        <v>132</v>
      </c>
      <c r="I479" s="15" t="s">
        <v>146</v>
      </c>
      <c r="J479" s="15" t="s">
        <v>112</v>
      </c>
      <c r="K479" s="15" t="s">
        <v>15</v>
      </c>
      <c r="L479" s="15" t="s">
        <v>25</v>
      </c>
      <c r="M479" s="15">
        <v>0</v>
      </c>
      <c r="N479" s="15" t="s">
        <v>25</v>
      </c>
      <c r="O479" s="15">
        <v>0</v>
      </c>
      <c r="P479" s="51">
        <f>IFERROR(MATCH(tbl_Data[[#This Row],[Account ]],tbl_Nominal[Account],0),"NOT FOUND")</f>
        <v>26</v>
      </c>
      <c r="Q479" s="49" t="str">
        <f>INDEX(tbl_Nominal[Sign],tbl_Data[[#This Row],[Account Match]])</f>
        <v>Negative</v>
      </c>
      <c r="R479" s="49" t="str">
        <f>INDEX(tbl_Nominal[L1 Group],tbl_Data[[#This Row],[Account Match]])</f>
        <v>Expenditure</v>
      </c>
      <c r="S479" s="49" t="str">
        <f>INDEX(tbl_Nominal[L2 Group],tbl_Data[[#This Row],[Account Match]])</f>
        <v>Overheads</v>
      </c>
      <c r="T479" s="50">
        <f>IF(tbl_Data[[#This Row],[Sign]]="Positive", tbl_Data[[#This Row],[Group Value ]],tbl_Data[[#This Row],[Group Value ]] * -1)</f>
        <v>0</v>
      </c>
    </row>
    <row r="480" spans="1:20">
      <c r="A480" s="15" t="s">
        <v>126</v>
      </c>
      <c r="B480" s="15" t="s">
        <v>219</v>
      </c>
      <c r="C480" s="15" t="s">
        <v>220</v>
      </c>
      <c r="D480" s="15" t="s">
        <v>28</v>
      </c>
      <c r="E480" s="15" t="s">
        <v>27</v>
      </c>
      <c r="F480" s="15" t="s">
        <v>107</v>
      </c>
      <c r="G480" s="15" t="s">
        <v>220</v>
      </c>
      <c r="H480" s="15" t="s">
        <v>42</v>
      </c>
      <c r="I480" s="15" t="s">
        <v>42</v>
      </c>
      <c r="J480" s="15" t="s">
        <v>112</v>
      </c>
      <c r="K480" s="15" t="s">
        <v>15</v>
      </c>
      <c r="L480" s="15" t="s">
        <v>25</v>
      </c>
      <c r="M480" s="15">
        <v>240.55</v>
      </c>
      <c r="N480" s="15" t="s">
        <v>25</v>
      </c>
      <c r="O480" s="15">
        <v>240.55</v>
      </c>
      <c r="P480" s="51">
        <f>IFERROR(MATCH(tbl_Data[[#This Row],[Account ]],tbl_Nominal[Account],0),"NOT FOUND")</f>
        <v>26</v>
      </c>
      <c r="Q480" s="49" t="str">
        <f>INDEX(tbl_Nominal[Sign],tbl_Data[[#This Row],[Account Match]])</f>
        <v>Negative</v>
      </c>
      <c r="R480" s="49" t="str">
        <f>INDEX(tbl_Nominal[L1 Group],tbl_Data[[#This Row],[Account Match]])</f>
        <v>Expenditure</v>
      </c>
      <c r="S480" s="49" t="str">
        <f>INDEX(tbl_Nominal[L2 Group],tbl_Data[[#This Row],[Account Match]])</f>
        <v>Overheads</v>
      </c>
      <c r="T480" s="50">
        <f>IF(tbl_Data[[#This Row],[Sign]]="Positive", tbl_Data[[#This Row],[Group Value ]],tbl_Data[[#This Row],[Group Value ]] * -1)</f>
        <v>-240.55</v>
      </c>
    </row>
    <row r="481" spans="1:20">
      <c r="A481" s="15" t="s">
        <v>126</v>
      </c>
      <c r="B481" s="15" t="s">
        <v>200</v>
      </c>
      <c r="C481" s="15" t="s">
        <v>201</v>
      </c>
      <c r="D481" s="15" t="s">
        <v>108</v>
      </c>
      <c r="E481" s="15" t="s">
        <v>27</v>
      </c>
      <c r="F481" s="15" t="s">
        <v>44</v>
      </c>
      <c r="G481" s="15" t="s">
        <v>202</v>
      </c>
      <c r="H481" s="15" t="s">
        <v>132</v>
      </c>
      <c r="I481" s="15" t="s">
        <v>133</v>
      </c>
      <c r="J481" s="15" t="s">
        <v>112</v>
      </c>
      <c r="K481" s="15" t="s">
        <v>15</v>
      </c>
      <c r="L481" s="15" t="s">
        <v>25</v>
      </c>
      <c r="M481" s="15">
        <v>125</v>
      </c>
      <c r="N481" s="15" t="s">
        <v>25</v>
      </c>
      <c r="O481" s="15">
        <v>125</v>
      </c>
      <c r="P481" s="51">
        <f>IFERROR(MATCH(tbl_Data[[#This Row],[Account ]],tbl_Nominal[Account],0),"NOT FOUND")</f>
        <v>15</v>
      </c>
      <c r="Q481" s="49" t="str">
        <f>INDEX(tbl_Nominal[Sign],tbl_Data[[#This Row],[Account Match]])</f>
        <v>Negative</v>
      </c>
      <c r="R481" s="49" t="str">
        <f>INDEX(tbl_Nominal[L1 Group],tbl_Data[[#This Row],[Account Match]])</f>
        <v>Expenditure</v>
      </c>
      <c r="S481" s="49" t="str">
        <f>INDEX(tbl_Nominal[L2 Group],tbl_Data[[#This Row],[Account Match]])</f>
        <v>Overheads</v>
      </c>
      <c r="T481" s="50">
        <f>IF(tbl_Data[[#This Row],[Sign]]="Positive", tbl_Data[[#This Row],[Group Value ]],tbl_Data[[#This Row],[Group Value ]] * -1)</f>
        <v>-125</v>
      </c>
    </row>
    <row r="482" spans="1:20">
      <c r="A482" s="15" t="s">
        <v>126</v>
      </c>
      <c r="B482" s="15" t="s">
        <v>200</v>
      </c>
      <c r="C482" s="15" t="s">
        <v>201</v>
      </c>
      <c r="D482" s="15" t="s">
        <v>108</v>
      </c>
      <c r="E482" s="15" t="s">
        <v>27</v>
      </c>
      <c r="F482" s="15" t="s">
        <v>44</v>
      </c>
      <c r="G482" s="15" t="s">
        <v>202</v>
      </c>
      <c r="H482" s="15" t="s">
        <v>132</v>
      </c>
      <c r="I482" s="15" t="s">
        <v>134</v>
      </c>
      <c r="J482" s="15" t="s">
        <v>112</v>
      </c>
      <c r="K482" s="15" t="s">
        <v>15</v>
      </c>
      <c r="L482" s="15" t="s">
        <v>25</v>
      </c>
      <c r="M482" s="15">
        <v>0</v>
      </c>
      <c r="N482" s="15" t="s">
        <v>25</v>
      </c>
      <c r="O482" s="15">
        <v>0</v>
      </c>
      <c r="P482" s="51">
        <f>IFERROR(MATCH(tbl_Data[[#This Row],[Account ]],tbl_Nominal[Account],0),"NOT FOUND")</f>
        <v>15</v>
      </c>
      <c r="Q482" s="49" t="str">
        <f>INDEX(tbl_Nominal[Sign],tbl_Data[[#This Row],[Account Match]])</f>
        <v>Negative</v>
      </c>
      <c r="R482" s="49" t="str">
        <f>INDEX(tbl_Nominal[L1 Group],tbl_Data[[#This Row],[Account Match]])</f>
        <v>Expenditure</v>
      </c>
      <c r="S482" s="49" t="str">
        <f>INDEX(tbl_Nominal[L2 Group],tbl_Data[[#This Row],[Account Match]])</f>
        <v>Overheads</v>
      </c>
      <c r="T482" s="50">
        <f>IF(tbl_Data[[#This Row],[Sign]]="Positive", tbl_Data[[#This Row],[Group Value ]],tbl_Data[[#This Row],[Group Value ]] * -1)</f>
        <v>0</v>
      </c>
    </row>
    <row r="483" spans="1:20">
      <c r="A483" s="15" t="s">
        <v>126</v>
      </c>
      <c r="B483" s="15" t="s">
        <v>200</v>
      </c>
      <c r="C483" s="15" t="s">
        <v>201</v>
      </c>
      <c r="D483" s="15" t="s">
        <v>108</v>
      </c>
      <c r="E483" s="15" t="s">
        <v>27</v>
      </c>
      <c r="F483" s="15" t="s">
        <v>44</v>
      </c>
      <c r="G483" s="15" t="s">
        <v>202</v>
      </c>
      <c r="H483" s="15" t="s">
        <v>132</v>
      </c>
      <c r="I483" s="15" t="s">
        <v>145</v>
      </c>
      <c r="J483" s="15" t="s">
        <v>112</v>
      </c>
      <c r="K483" s="15" t="s">
        <v>15</v>
      </c>
      <c r="L483" s="15" t="s">
        <v>25</v>
      </c>
      <c r="M483" s="15">
        <v>0</v>
      </c>
      <c r="N483" s="15" t="s">
        <v>25</v>
      </c>
      <c r="O483" s="15">
        <v>0</v>
      </c>
      <c r="P483" s="51">
        <f>IFERROR(MATCH(tbl_Data[[#This Row],[Account ]],tbl_Nominal[Account],0),"NOT FOUND")</f>
        <v>15</v>
      </c>
      <c r="Q483" s="49" t="str">
        <f>INDEX(tbl_Nominal[Sign],tbl_Data[[#This Row],[Account Match]])</f>
        <v>Negative</v>
      </c>
      <c r="R483" s="49" t="str">
        <f>INDEX(tbl_Nominal[L1 Group],tbl_Data[[#This Row],[Account Match]])</f>
        <v>Expenditure</v>
      </c>
      <c r="S483" s="49" t="str">
        <f>INDEX(tbl_Nominal[L2 Group],tbl_Data[[#This Row],[Account Match]])</f>
        <v>Overheads</v>
      </c>
      <c r="T483" s="50">
        <f>IF(tbl_Data[[#This Row],[Sign]]="Positive", tbl_Data[[#This Row],[Group Value ]],tbl_Data[[#This Row],[Group Value ]] * -1)</f>
        <v>0</v>
      </c>
    </row>
    <row r="484" spans="1:20">
      <c r="A484" s="15" t="s">
        <v>126</v>
      </c>
      <c r="B484" s="15" t="s">
        <v>200</v>
      </c>
      <c r="C484" s="15" t="s">
        <v>201</v>
      </c>
      <c r="D484" s="15" t="s">
        <v>108</v>
      </c>
      <c r="E484" s="15" t="s">
        <v>27</v>
      </c>
      <c r="F484" s="15" t="s">
        <v>44</v>
      </c>
      <c r="G484" s="15" t="s">
        <v>202</v>
      </c>
      <c r="H484" s="15" t="s">
        <v>132</v>
      </c>
      <c r="I484" s="15" t="s">
        <v>135</v>
      </c>
      <c r="J484" s="15" t="s">
        <v>112</v>
      </c>
      <c r="K484" s="15" t="s">
        <v>15</v>
      </c>
      <c r="L484" s="15" t="s">
        <v>25</v>
      </c>
      <c r="M484" s="15">
        <v>0</v>
      </c>
      <c r="N484" s="15" t="s">
        <v>25</v>
      </c>
      <c r="O484" s="15">
        <v>0</v>
      </c>
      <c r="P484" s="51">
        <f>IFERROR(MATCH(tbl_Data[[#This Row],[Account ]],tbl_Nominal[Account],0),"NOT FOUND")</f>
        <v>15</v>
      </c>
      <c r="Q484" s="49" t="str">
        <f>INDEX(tbl_Nominal[Sign],tbl_Data[[#This Row],[Account Match]])</f>
        <v>Negative</v>
      </c>
      <c r="R484" s="49" t="str">
        <f>INDEX(tbl_Nominal[L1 Group],tbl_Data[[#This Row],[Account Match]])</f>
        <v>Expenditure</v>
      </c>
      <c r="S484" s="49" t="str">
        <f>INDEX(tbl_Nominal[L2 Group],tbl_Data[[#This Row],[Account Match]])</f>
        <v>Overheads</v>
      </c>
      <c r="T484" s="50">
        <f>IF(tbl_Data[[#This Row],[Sign]]="Positive", tbl_Data[[#This Row],[Group Value ]],tbl_Data[[#This Row],[Group Value ]] * -1)</f>
        <v>0</v>
      </c>
    </row>
    <row r="485" spans="1:20">
      <c r="A485" s="15" t="s">
        <v>126</v>
      </c>
      <c r="B485" s="15" t="s">
        <v>200</v>
      </c>
      <c r="C485" s="15" t="s">
        <v>201</v>
      </c>
      <c r="D485" s="15" t="s">
        <v>108</v>
      </c>
      <c r="E485" s="15" t="s">
        <v>27</v>
      </c>
      <c r="F485" s="15" t="s">
        <v>44</v>
      </c>
      <c r="G485" s="15" t="s">
        <v>202</v>
      </c>
      <c r="H485" s="15" t="s">
        <v>132</v>
      </c>
      <c r="I485" s="15" t="s">
        <v>146</v>
      </c>
      <c r="J485" s="15" t="s">
        <v>112</v>
      </c>
      <c r="K485" s="15" t="s">
        <v>15</v>
      </c>
      <c r="L485" s="15" t="s">
        <v>25</v>
      </c>
      <c r="M485" s="15">
        <v>0</v>
      </c>
      <c r="N485" s="15" t="s">
        <v>25</v>
      </c>
      <c r="O485" s="15">
        <v>0</v>
      </c>
      <c r="P485" s="51">
        <f>IFERROR(MATCH(tbl_Data[[#This Row],[Account ]],tbl_Nominal[Account],0),"NOT FOUND")</f>
        <v>15</v>
      </c>
      <c r="Q485" s="49" t="str">
        <f>INDEX(tbl_Nominal[Sign],tbl_Data[[#This Row],[Account Match]])</f>
        <v>Negative</v>
      </c>
      <c r="R485" s="49" t="str">
        <f>INDEX(tbl_Nominal[L1 Group],tbl_Data[[#This Row],[Account Match]])</f>
        <v>Expenditure</v>
      </c>
      <c r="S485" s="49" t="str">
        <f>INDEX(tbl_Nominal[L2 Group],tbl_Data[[#This Row],[Account Match]])</f>
        <v>Overheads</v>
      </c>
      <c r="T485" s="50">
        <f>IF(tbl_Data[[#This Row],[Sign]]="Positive", tbl_Data[[#This Row],[Group Value ]],tbl_Data[[#This Row],[Group Value ]] * -1)</f>
        <v>0</v>
      </c>
    </row>
    <row r="486" spans="1:20">
      <c r="A486" s="15" t="s">
        <v>126</v>
      </c>
      <c r="B486" s="15" t="s">
        <v>200</v>
      </c>
      <c r="C486" s="15" t="s">
        <v>201</v>
      </c>
      <c r="D486" s="15" t="s">
        <v>108</v>
      </c>
      <c r="E486" s="15" t="s">
        <v>27</v>
      </c>
      <c r="F486" s="15" t="s">
        <v>44</v>
      </c>
      <c r="G486" s="15" t="s">
        <v>202</v>
      </c>
      <c r="H486" s="15" t="s">
        <v>42</v>
      </c>
      <c r="I486" s="15" t="s">
        <v>42</v>
      </c>
      <c r="J486" s="15" t="s">
        <v>112</v>
      </c>
      <c r="K486" s="15" t="s">
        <v>15</v>
      </c>
      <c r="L486" s="15" t="s">
        <v>25</v>
      </c>
      <c r="M486" s="15">
        <v>0</v>
      </c>
      <c r="N486" s="15" t="s">
        <v>25</v>
      </c>
      <c r="O486" s="15">
        <v>0</v>
      </c>
      <c r="P486" s="51">
        <f>IFERROR(MATCH(tbl_Data[[#This Row],[Account ]],tbl_Nominal[Account],0),"NOT FOUND")</f>
        <v>15</v>
      </c>
      <c r="Q486" s="49" t="str">
        <f>INDEX(tbl_Nominal[Sign],tbl_Data[[#This Row],[Account Match]])</f>
        <v>Negative</v>
      </c>
      <c r="R486" s="49" t="str">
        <f>INDEX(tbl_Nominal[L1 Group],tbl_Data[[#This Row],[Account Match]])</f>
        <v>Expenditure</v>
      </c>
      <c r="S486" s="49" t="str">
        <f>INDEX(tbl_Nominal[L2 Group],tbl_Data[[#This Row],[Account Match]])</f>
        <v>Overheads</v>
      </c>
      <c r="T486" s="50">
        <f>IF(tbl_Data[[#This Row],[Sign]]="Positive", tbl_Data[[#This Row],[Group Value ]],tbl_Data[[#This Row],[Group Value ]] * -1)</f>
        <v>0</v>
      </c>
    </row>
    <row r="487" spans="1:20">
      <c r="A487" s="15" t="s">
        <v>126</v>
      </c>
      <c r="B487" s="15" t="s">
        <v>203</v>
      </c>
      <c r="C487" s="15" t="s">
        <v>204</v>
      </c>
      <c r="D487" s="15" t="s">
        <v>108</v>
      </c>
      <c r="E487" s="15" t="s">
        <v>27</v>
      </c>
      <c r="F487" s="15" t="s">
        <v>44</v>
      </c>
      <c r="G487" s="15" t="s">
        <v>205</v>
      </c>
      <c r="H487" s="15" t="s">
        <v>132</v>
      </c>
      <c r="I487" s="15" t="s">
        <v>133</v>
      </c>
      <c r="J487" s="15" t="s">
        <v>112</v>
      </c>
      <c r="K487" s="15" t="s">
        <v>15</v>
      </c>
      <c r="L487" s="15" t="s">
        <v>25</v>
      </c>
      <c r="M487" s="15">
        <v>250</v>
      </c>
      <c r="N487" s="15" t="s">
        <v>25</v>
      </c>
      <c r="O487" s="15">
        <v>250</v>
      </c>
      <c r="P487" s="51">
        <f>IFERROR(MATCH(tbl_Data[[#This Row],[Account ]],tbl_Nominal[Account],0),"NOT FOUND")</f>
        <v>16</v>
      </c>
      <c r="Q487" s="49" t="str">
        <f>INDEX(tbl_Nominal[Sign],tbl_Data[[#This Row],[Account Match]])</f>
        <v>Negative</v>
      </c>
      <c r="R487" s="49" t="str">
        <f>INDEX(tbl_Nominal[L1 Group],tbl_Data[[#This Row],[Account Match]])</f>
        <v>Expenditure</v>
      </c>
      <c r="S487" s="49" t="str">
        <f>INDEX(tbl_Nominal[L2 Group],tbl_Data[[#This Row],[Account Match]])</f>
        <v>Overheads</v>
      </c>
      <c r="T487" s="50">
        <f>IF(tbl_Data[[#This Row],[Sign]]="Positive", tbl_Data[[#This Row],[Group Value ]],tbl_Data[[#This Row],[Group Value ]] * -1)</f>
        <v>-250</v>
      </c>
    </row>
    <row r="488" spans="1:20">
      <c r="A488" s="15" t="s">
        <v>126</v>
      </c>
      <c r="B488" s="15" t="s">
        <v>203</v>
      </c>
      <c r="C488" s="15" t="s">
        <v>204</v>
      </c>
      <c r="D488" s="15" t="s">
        <v>108</v>
      </c>
      <c r="E488" s="15" t="s">
        <v>27</v>
      </c>
      <c r="F488" s="15" t="s">
        <v>44</v>
      </c>
      <c r="G488" s="15" t="s">
        <v>205</v>
      </c>
      <c r="H488" s="15" t="s">
        <v>132</v>
      </c>
      <c r="I488" s="15" t="s">
        <v>134</v>
      </c>
      <c r="J488" s="15" t="s">
        <v>112</v>
      </c>
      <c r="K488" s="15" t="s">
        <v>15</v>
      </c>
      <c r="L488" s="15" t="s">
        <v>25</v>
      </c>
      <c r="M488" s="15">
        <v>0</v>
      </c>
      <c r="N488" s="15" t="s">
        <v>25</v>
      </c>
      <c r="O488" s="15">
        <v>0</v>
      </c>
      <c r="P488" s="51">
        <f>IFERROR(MATCH(tbl_Data[[#This Row],[Account ]],tbl_Nominal[Account],0),"NOT FOUND")</f>
        <v>16</v>
      </c>
      <c r="Q488" s="49" t="str">
        <f>INDEX(tbl_Nominal[Sign],tbl_Data[[#This Row],[Account Match]])</f>
        <v>Negative</v>
      </c>
      <c r="R488" s="49" t="str">
        <f>INDEX(tbl_Nominal[L1 Group],tbl_Data[[#This Row],[Account Match]])</f>
        <v>Expenditure</v>
      </c>
      <c r="S488" s="49" t="str">
        <f>INDEX(tbl_Nominal[L2 Group],tbl_Data[[#This Row],[Account Match]])</f>
        <v>Overheads</v>
      </c>
      <c r="T488" s="50">
        <f>IF(tbl_Data[[#This Row],[Sign]]="Positive", tbl_Data[[#This Row],[Group Value ]],tbl_Data[[#This Row],[Group Value ]] * -1)</f>
        <v>0</v>
      </c>
    </row>
    <row r="489" spans="1:20">
      <c r="A489" s="15" t="s">
        <v>126</v>
      </c>
      <c r="B489" s="15" t="s">
        <v>203</v>
      </c>
      <c r="C489" s="15" t="s">
        <v>204</v>
      </c>
      <c r="D489" s="15" t="s">
        <v>108</v>
      </c>
      <c r="E489" s="15" t="s">
        <v>27</v>
      </c>
      <c r="F489" s="15" t="s">
        <v>44</v>
      </c>
      <c r="G489" s="15" t="s">
        <v>205</v>
      </c>
      <c r="H489" s="15" t="s">
        <v>132</v>
      </c>
      <c r="I489" s="15" t="s">
        <v>145</v>
      </c>
      <c r="J489" s="15" t="s">
        <v>112</v>
      </c>
      <c r="K489" s="15" t="s">
        <v>15</v>
      </c>
      <c r="L489" s="15" t="s">
        <v>25</v>
      </c>
      <c r="M489" s="15">
        <v>0</v>
      </c>
      <c r="N489" s="15" t="s">
        <v>25</v>
      </c>
      <c r="O489" s="15">
        <v>0</v>
      </c>
      <c r="P489" s="51">
        <f>IFERROR(MATCH(tbl_Data[[#This Row],[Account ]],tbl_Nominal[Account],0),"NOT FOUND")</f>
        <v>16</v>
      </c>
      <c r="Q489" s="49" t="str">
        <f>INDEX(tbl_Nominal[Sign],tbl_Data[[#This Row],[Account Match]])</f>
        <v>Negative</v>
      </c>
      <c r="R489" s="49" t="str">
        <f>INDEX(tbl_Nominal[L1 Group],tbl_Data[[#This Row],[Account Match]])</f>
        <v>Expenditure</v>
      </c>
      <c r="S489" s="49" t="str">
        <f>INDEX(tbl_Nominal[L2 Group],tbl_Data[[#This Row],[Account Match]])</f>
        <v>Overheads</v>
      </c>
      <c r="T489" s="50">
        <f>IF(tbl_Data[[#This Row],[Sign]]="Positive", tbl_Data[[#This Row],[Group Value ]],tbl_Data[[#This Row],[Group Value ]] * -1)</f>
        <v>0</v>
      </c>
    </row>
    <row r="490" spans="1:20">
      <c r="A490" s="15" t="s">
        <v>126</v>
      </c>
      <c r="B490" s="15" t="s">
        <v>203</v>
      </c>
      <c r="C490" s="15" t="s">
        <v>204</v>
      </c>
      <c r="D490" s="15" t="s">
        <v>108</v>
      </c>
      <c r="E490" s="15" t="s">
        <v>27</v>
      </c>
      <c r="F490" s="15" t="s">
        <v>44</v>
      </c>
      <c r="G490" s="15" t="s">
        <v>205</v>
      </c>
      <c r="H490" s="15" t="s">
        <v>132</v>
      </c>
      <c r="I490" s="15" t="s">
        <v>135</v>
      </c>
      <c r="J490" s="15" t="s">
        <v>112</v>
      </c>
      <c r="K490" s="15" t="s">
        <v>15</v>
      </c>
      <c r="L490" s="15" t="s">
        <v>25</v>
      </c>
      <c r="M490" s="15">
        <v>0</v>
      </c>
      <c r="N490" s="15" t="s">
        <v>25</v>
      </c>
      <c r="O490" s="15">
        <v>0</v>
      </c>
      <c r="P490" s="51">
        <f>IFERROR(MATCH(tbl_Data[[#This Row],[Account ]],tbl_Nominal[Account],0),"NOT FOUND")</f>
        <v>16</v>
      </c>
      <c r="Q490" s="49" t="str">
        <f>INDEX(tbl_Nominal[Sign],tbl_Data[[#This Row],[Account Match]])</f>
        <v>Negative</v>
      </c>
      <c r="R490" s="49" t="str">
        <f>INDEX(tbl_Nominal[L1 Group],tbl_Data[[#This Row],[Account Match]])</f>
        <v>Expenditure</v>
      </c>
      <c r="S490" s="49" t="str">
        <f>INDEX(tbl_Nominal[L2 Group],tbl_Data[[#This Row],[Account Match]])</f>
        <v>Overheads</v>
      </c>
      <c r="T490" s="50">
        <f>IF(tbl_Data[[#This Row],[Sign]]="Positive", tbl_Data[[#This Row],[Group Value ]],tbl_Data[[#This Row],[Group Value ]] * -1)</f>
        <v>0</v>
      </c>
    </row>
    <row r="491" spans="1:20">
      <c r="A491" s="15" t="s">
        <v>126</v>
      </c>
      <c r="B491" s="15" t="s">
        <v>203</v>
      </c>
      <c r="C491" s="15" t="s">
        <v>204</v>
      </c>
      <c r="D491" s="15" t="s">
        <v>108</v>
      </c>
      <c r="E491" s="15" t="s">
        <v>27</v>
      </c>
      <c r="F491" s="15" t="s">
        <v>44</v>
      </c>
      <c r="G491" s="15" t="s">
        <v>205</v>
      </c>
      <c r="H491" s="15" t="s">
        <v>132</v>
      </c>
      <c r="I491" s="15" t="s">
        <v>146</v>
      </c>
      <c r="J491" s="15" t="s">
        <v>112</v>
      </c>
      <c r="K491" s="15" t="s">
        <v>15</v>
      </c>
      <c r="L491" s="15" t="s">
        <v>25</v>
      </c>
      <c r="M491" s="15">
        <v>0</v>
      </c>
      <c r="N491" s="15" t="s">
        <v>25</v>
      </c>
      <c r="O491" s="15">
        <v>0</v>
      </c>
      <c r="P491" s="51">
        <f>IFERROR(MATCH(tbl_Data[[#This Row],[Account ]],tbl_Nominal[Account],0),"NOT FOUND")</f>
        <v>16</v>
      </c>
      <c r="Q491" s="49" t="str">
        <f>INDEX(tbl_Nominal[Sign],tbl_Data[[#This Row],[Account Match]])</f>
        <v>Negative</v>
      </c>
      <c r="R491" s="49" t="str">
        <f>INDEX(tbl_Nominal[L1 Group],tbl_Data[[#This Row],[Account Match]])</f>
        <v>Expenditure</v>
      </c>
      <c r="S491" s="49" t="str">
        <f>INDEX(tbl_Nominal[L2 Group],tbl_Data[[#This Row],[Account Match]])</f>
        <v>Overheads</v>
      </c>
      <c r="T491" s="50">
        <f>IF(tbl_Data[[#This Row],[Sign]]="Positive", tbl_Data[[#This Row],[Group Value ]],tbl_Data[[#This Row],[Group Value ]] * -1)</f>
        <v>0</v>
      </c>
    </row>
    <row r="492" spans="1:20">
      <c r="A492" s="15" t="s">
        <v>126</v>
      </c>
      <c r="B492" s="15" t="s">
        <v>203</v>
      </c>
      <c r="C492" s="15" t="s">
        <v>204</v>
      </c>
      <c r="D492" s="15" t="s">
        <v>108</v>
      </c>
      <c r="E492" s="15" t="s">
        <v>27</v>
      </c>
      <c r="F492" s="15" t="s">
        <v>44</v>
      </c>
      <c r="G492" s="15" t="s">
        <v>205</v>
      </c>
      <c r="H492" s="15" t="s">
        <v>42</v>
      </c>
      <c r="I492" s="15" t="s">
        <v>42</v>
      </c>
      <c r="J492" s="15" t="s">
        <v>112</v>
      </c>
      <c r="K492" s="15" t="s">
        <v>15</v>
      </c>
      <c r="L492" s="15" t="s">
        <v>25</v>
      </c>
      <c r="M492" s="15">
        <v>0</v>
      </c>
      <c r="N492" s="15" t="s">
        <v>25</v>
      </c>
      <c r="O492" s="15">
        <v>0</v>
      </c>
      <c r="P492" s="51">
        <f>IFERROR(MATCH(tbl_Data[[#This Row],[Account ]],tbl_Nominal[Account],0),"NOT FOUND")</f>
        <v>16</v>
      </c>
      <c r="Q492" s="49" t="str">
        <f>INDEX(tbl_Nominal[Sign],tbl_Data[[#This Row],[Account Match]])</f>
        <v>Negative</v>
      </c>
      <c r="R492" s="49" t="str">
        <f>INDEX(tbl_Nominal[L1 Group],tbl_Data[[#This Row],[Account Match]])</f>
        <v>Expenditure</v>
      </c>
      <c r="S492" s="49" t="str">
        <f>INDEX(tbl_Nominal[L2 Group],tbl_Data[[#This Row],[Account Match]])</f>
        <v>Overheads</v>
      </c>
      <c r="T492" s="50">
        <f>IF(tbl_Data[[#This Row],[Sign]]="Positive", tbl_Data[[#This Row],[Group Value ]],tbl_Data[[#This Row],[Group Value ]] * -1)</f>
        <v>0</v>
      </c>
    </row>
    <row r="493" spans="1:20">
      <c r="A493" s="15" t="s">
        <v>126</v>
      </c>
      <c r="B493" s="15" t="s">
        <v>221</v>
      </c>
      <c r="C493" s="15" t="s">
        <v>222</v>
      </c>
      <c r="D493" s="15" t="s">
        <v>28</v>
      </c>
      <c r="E493" s="15" t="s">
        <v>27</v>
      </c>
      <c r="F493" s="15" t="s">
        <v>107</v>
      </c>
      <c r="G493" s="15" t="s">
        <v>222</v>
      </c>
      <c r="H493" s="15" t="s">
        <v>132</v>
      </c>
      <c r="I493" s="15" t="s">
        <v>133</v>
      </c>
      <c r="J493" s="15" t="s">
        <v>112</v>
      </c>
      <c r="K493" s="15" t="s">
        <v>15</v>
      </c>
      <c r="L493" s="15" t="s">
        <v>25</v>
      </c>
      <c r="M493" s="15">
        <v>0</v>
      </c>
      <c r="N493" s="15" t="s">
        <v>25</v>
      </c>
      <c r="O493" s="15">
        <v>0</v>
      </c>
      <c r="P493" s="51">
        <f>IFERROR(MATCH(tbl_Data[[#This Row],[Account ]],tbl_Nominal[Account],0),"NOT FOUND")</f>
        <v>28</v>
      </c>
      <c r="Q493" s="49" t="str">
        <f>INDEX(tbl_Nominal[Sign],tbl_Data[[#This Row],[Account Match]])</f>
        <v>Negative</v>
      </c>
      <c r="R493" s="49" t="str">
        <f>INDEX(tbl_Nominal[L1 Group],tbl_Data[[#This Row],[Account Match]])</f>
        <v>Expenditure</v>
      </c>
      <c r="S493" s="49" t="str">
        <f>INDEX(tbl_Nominal[L2 Group],tbl_Data[[#This Row],[Account Match]])</f>
        <v>Overheads</v>
      </c>
      <c r="T493" s="50">
        <f>IF(tbl_Data[[#This Row],[Sign]]="Positive", tbl_Data[[#This Row],[Group Value ]],tbl_Data[[#This Row],[Group Value ]] * -1)</f>
        <v>0</v>
      </c>
    </row>
    <row r="494" spans="1:20">
      <c r="A494" s="15" t="s">
        <v>126</v>
      </c>
      <c r="B494" s="15" t="s">
        <v>221</v>
      </c>
      <c r="C494" s="15" t="s">
        <v>222</v>
      </c>
      <c r="D494" s="15" t="s">
        <v>28</v>
      </c>
      <c r="E494" s="15" t="s">
        <v>27</v>
      </c>
      <c r="F494" s="15" t="s">
        <v>107</v>
      </c>
      <c r="G494" s="15" t="s">
        <v>222</v>
      </c>
      <c r="H494" s="15" t="s">
        <v>132</v>
      </c>
      <c r="I494" s="15" t="s">
        <v>134</v>
      </c>
      <c r="J494" s="15" t="s">
        <v>112</v>
      </c>
      <c r="K494" s="15" t="s">
        <v>15</v>
      </c>
      <c r="L494" s="15" t="s">
        <v>25</v>
      </c>
      <c r="M494" s="15">
        <v>0</v>
      </c>
      <c r="N494" s="15" t="s">
        <v>25</v>
      </c>
      <c r="O494" s="15">
        <v>0</v>
      </c>
      <c r="P494" s="51">
        <f>IFERROR(MATCH(tbl_Data[[#This Row],[Account ]],tbl_Nominal[Account],0),"NOT FOUND")</f>
        <v>28</v>
      </c>
      <c r="Q494" s="49" t="str">
        <f>INDEX(tbl_Nominal[Sign],tbl_Data[[#This Row],[Account Match]])</f>
        <v>Negative</v>
      </c>
      <c r="R494" s="49" t="str">
        <f>INDEX(tbl_Nominal[L1 Group],tbl_Data[[#This Row],[Account Match]])</f>
        <v>Expenditure</v>
      </c>
      <c r="S494" s="49" t="str">
        <f>INDEX(tbl_Nominal[L2 Group],tbl_Data[[#This Row],[Account Match]])</f>
        <v>Overheads</v>
      </c>
      <c r="T494" s="50">
        <f>IF(tbl_Data[[#This Row],[Sign]]="Positive", tbl_Data[[#This Row],[Group Value ]],tbl_Data[[#This Row],[Group Value ]] * -1)</f>
        <v>0</v>
      </c>
    </row>
    <row r="495" spans="1:20">
      <c r="A495" s="15" t="s">
        <v>126</v>
      </c>
      <c r="B495" s="15" t="s">
        <v>221</v>
      </c>
      <c r="C495" s="15" t="s">
        <v>222</v>
      </c>
      <c r="D495" s="15" t="s">
        <v>28</v>
      </c>
      <c r="E495" s="15" t="s">
        <v>27</v>
      </c>
      <c r="F495" s="15" t="s">
        <v>107</v>
      </c>
      <c r="G495" s="15" t="s">
        <v>222</v>
      </c>
      <c r="H495" s="15" t="s">
        <v>132</v>
      </c>
      <c r="I495" s="15" t="s">
        <v>145</v>
      </c>
      <c r="J495" s="15" t="s">
        <v>112</v>
      </c>
      <c r="K495" s="15" t="s">
        <v>15</v>
      </c>
      <c r="L495" s="15" t="s">
        <v>25</v>
      </c>
      <c r="M495" s="15">
        <v>0</v>
      </c>
      <c r="N495" s="15" t="s">
        <v>25</v>
      </c>
      <c r="O495" s="15">
        <v>0</v>
      </c>
      <c r="P495" s="51">
        <f>IFERROR(MATCH(tbl_Data[[#This Row],[Account ]],tbl_Nominal[Account],0),"NOT FOUND")</f>
        <v>28</v>
      </c>
      <c r="Q495" s="49" t="str">
        <f>INDEX(tbl_Nominal[Sign],tbl_Data[[#This Row],[Account Match]])</f>
        <v>Negative</v>
      </c>
      <c r="R495" s="49" t="str">
        <f>INDEX(tbl_Nominal[L1 Group],tbl_Data[[#This Row],[Account Match]])</f>
        <v>Expenditure</v>
      </c>
      <c r="S495" s="49" t="str">
        <f>INDEX(tbl_Nominal[L2 Group],tbl_Data[[#This Row],[Account Match]])</f>
        <v>Overheads</v>
      </c>
      <c r="T495" s="50">
        <f>IF(tbl_Data[[#This Row],[Sign]]="Positive", tbl_Data[[#This Row],[Group Value ]],tbl_Data[[#This Row],[Group Value ]] * -1)</f>
        <v>0</v>
      </c>
    </row>
    <row r="496" spans="1:20">
      <c r="A496" s="15" t="s">
        <v>126</v>
      </c>
      <c r="B496" s="15" t="s">
        <v>221</v>
      </c>
      <c r="C496" s="15" t="s">
        <v>222</v>
      </c>
      <c r="D496" s="15" t="s">
        <v>28</v>
      </c>
      <c r="E496" s="15" t="s">
        <v>27</v>
      </c>
      <c r="F496" s="15" t="s">
        <v>107</v>
      </c>
      <c r="G496" s="15" t="s">
        <v>222</v>
      </c>
      <c r="H496" s="15" t="s">
        <v>132</v>
      </c>
      <c r="I496" s="15" t="s">
        <v>135</v>
      </c>
      <c r="J496" s="15" t="s">
        <v>112</v>
      </c>
      <c r="K496" s="15" t="s">
        <v>15</v>
      </c>
      <c r="L496" s="15" t="s">
        <v>25</v>
      </c>
      <c r="M496" s="15">
        <v>0</v>
      </c>
      <c r="N496" s="15" t="s">
        <v>25</v>
      </c>
      <c r="O496" s="15">
        <v>0</v>
      </c>
      <c r="P496" s="51">
        <f>IFERROR(MATCH(tbl_Data[[#This Row],[Account ]],tbl_Nominal[Account],0),"NOT FOUND")</f>
        <v>28</v>
      </c>
      <c r="Q496" s="49" t="str">
        <f>INDEX(tbl_Nominal[Sign],tbl_Data[[#This Row],[Account Match]])</f>
        <v>Negative</v>
      </c>
      <c r="R496" s="49" t="str">
        <f>INDEX(tbl_Nominal[L1 Group],tbl_Data[[#This Row],[Account Match]])</f>
        <v>Expenditure</v>
      </c>
      <c r="S496" s="49" t="str">
        <f>INDEX(tbl_Nominal[L2 Group],tbl_Data[[#This Row],[Account Match]])</f>
        <v>Overheads</v>
      </c>
      <c r="T496" s="50">
        <f>IF(tbl_Data[[#This Row],[Sign]]="Positive", tbl_Data[[#This Row],[Group Value ]],tbl_Data[[#This Row],[Group Value ]] * -1)</f>
        <v>0</v>
      </c>
    </row>
    <row r="497" spans="1:20">
      <c r="A497" s="15" t="s">
        <v>126</v>
      </c>
      <c r="B497" s="15" t="s">
        <v>221</v>
      </c>
      <c r="C497" s="15" t="s">
        <v>222</v>
      </c>
      <c r="D497" s="15" t="s">
        <v>28</v>
      </c>
      <c r="E497" s="15" t="s">
        <v>27</v>
      </c>
      <c r="F497" s="15" t="s">
        <v>107</v>
      </c>
      <c r="G497" s="15" t="s">
        <v>222</v>
      </c>
      <c r="H497" s="15" t="s">
        <v>132</v>
      </c>
      <c r="I497" s="15" t="s">
        <v>146</v>
      </c>
      <c r="J497" s="15" t="s">
        <v>112</v>
      </c>
      <c r="K497" s="15" t="s">
        <v>15</v>
      </c>
      <c r="L497" s="15" t="s">
        <v>25</v>
      </c>
      <c r="M497" s="15">
        <v>0</v>
      </c>
      <c r="N497" s="15" t="s">
        <v>25</v>
      </c>
      <c r="O497" s="15">
        <v>0</v>
      </c>
      <c r="P497" s="51">
        <f>IFERROR(MATCH(tbl_Data[[#This Row],[Account ]],tbl_Nominal[Account],0),"NOT FOUND")</f>
        <v>28</v>
      </c>
      <c r="Q497" s="49" t="str">
        <f>INDEX(tbl_Nominal[Sign],tbl_Data[[#This Row],[Account Match]])</f>
        <v>Negative</v>
      </c>
      <c r="R497" s="49" t="str">
        <f>INDEX(tbl_Nominal[L1 Group],tbl_Data[[#This Row],[Account Match]])</f>
        <v>Expenditure</v>
      </c>
      <c r="S497" s="49" t="str">
        <f>INDEX(tbl_Nominal[L2 Group],tbl_Data[[#This Row],[Account Match]])</f>
        <v>Overheads</v>
      </c>
      <c r="T497" s="50">
        <f>IF(tbl_Data[[#This Row],[Sign]]="Positive", tbl_Data[[#This Row],[Group Value ]],tbl_Data[[#This Row],[Group Value ]] * -1)</f>
        <v>0</v>
      </c>
    </row>
    <row r="498" spans="1:20">
      <c r="A498" s="15" t="s">
        <v>126</v>
      </c>
      <c r="B498" s="15" t="s">
        <v>221</v>
      </c>
      <c r="C498" s="15" t="s">
        <v>222</v>
      </c>
      <c r="D498" s="15" t="s">
        <v>28</v>
      </c>
      <c r="E498" s="15" t="s">
        <v>27</v>
      </c>
      <c r="F498" s="15" t="s">
        <v>107</v>
      </c>
      <c r="G498" s="15" t="s">
        <v>222</v>
      </c>
      <c r="H498" s="15" t="s">
        <v>42</v>
      </c>
      <c r="I498" s="15" t="s">
        <v>42</v>
      </c>
      <c r="J498" s="15" t="s">
        <v>112</v>
      </c>
      <c r="K498" s="15" t="s">
        <v>15</v>
      </c>
      <c r="L498" s="15" t="s">
        <v>25</v>
      </c>
      <c r="M498" s="15">
        <v>73.87</v>
      </c>
      <c r="N498" s="15" t="s">
        <v>25</v>
      </c>
      <c r="O498" s="15">
        <v>73.87</v>
      </c>
      <c r="P498" s="51">
        <f>IFERROR(MATCH(tbl_Data[[#This Row],[Account ]],tbl_Nominal[Account],0),"NOT FOUND")</f>
        <v>28</v>
      </c>
      <c r="Q498" s="49" t="str">
        <f>INDEX(tbl_Nominal[Sign],tbl_Data[[#This Row],[Account Match]])</f>
        <v>Negative</v>
      </c>
      <c r="R498" s="49" t="str">
        <f>INDEX(tbl_Nominal[L1 Group],tbl_Data[[#This Row],[Account Match]])</f>
        <v>Expenditure</v>
      </c>
      <c r="S498" s="49" t="str">
        <f>INDEX(tbl_Nominal[L2 Group],tbl_Data[[#This Row],[Account Match]])</f>
        <v>Overheads</v>
      </c>
      <c r="T498" s="50">
        <f>IF(tbl_Data[[#This Row],[Sign]]="Positive", tbl_Data[[#This Row],[Group Value ]],tbl_Data[[#This Row],[Group Value ]] * -1)</f>
        <v>-73.87</v>
      </c>
    </row>
    <row r="499" spans="1:20">
      <c r="A499" s="15" t="s">
        <v>126</v>
      </c>
      <c r="B499" s="15" t="s">
        <v>206</v>
      </c>
      <c r="C499" s="15" t="s">
        <v>207</v>
      </c>
      <c r="D499" s="15" t="s">
        <v>108</v>
      </c>
      <c r="E499" s="15" t="s">
        <v>27</v>
      </c>
      <c r="F499" s="15" t="s">
        <v>44</v>
      </c>
      <c r="G499" s="15" t="s">
        <v>202</v>
      </c>
      <c r="H499" s="15" t="s">
        <v>132</v>
      </c>
      <c r="I499" s="15" t="s">
        <v>133</v>
      </c>
      <c r="J499" s="15" t="s">
        <v>112</v>
      </c>
      <c r="K499" s="15" t="s">
        <v>15</v>
      </c>
      <c r="L499" s="15" t="s">
        <v>25</v>
      </c>
      <c r="M499" s="15">
        <v>41.67</v>
      </c>
      <c r="N499" s="15" t="s">
        <v>25</v>
      </c>
      <c r="O499" s="15">
        <v>41.67</v>
      </c>
      <c r="P499" s="51">
        <f>IFERROR(MATCH(tbl_Data[[#This Row],[Account ]],tbl_Nominal[Account],0),"NOT FOUND")</f>
        <v>17</v>
      </c>
      <c r="Q499" s="49" t="str">
        <f>INDEX(tbl_Nominal[Sign],tbl_Data[[#This Row],[Account Match]])</f>
        <v>Negative</v>
      </c>
      <c r="R499" s="49" t="str">
        <f>INDEX(tbl_Nominal[L1 Group],tbl_Data[[#This Row],[Account Match]])</f>
        <v>Expenditure</v>
      </c>
      <c r="S499" s="49" t="str">
        <f>INDEX(tbl_Nominal[L2 Group],tbl_Data[[#This Row],[Account Match]])</f>
        <v>Overheads</v>
      </c>
      <c r="T499" s="50">
        <f>IF(tbl_Data[[#This Row],[Sign]]="Positive", tbl_Data[[#This Row],[Group Value ]],tbl_Data[[#This Row],[Group Value ]] * -1)</f>
        <v>-41.67</v>
      </c>
    </row>
    <row r="500" spans="1:20">
      <c r="A500" s="15" t="s">
        <v>126</v>
      </c>
      <c r="B500" s="15" t="s">
        <v>206</v>
      </c>
      <c r="C500" s="15" t="s">
        <v>207</v>
      </c>
      <c r="D500" s="15" t="s">
        <v>108</v>
      </c>
      <c r="E500" s="15" t="s">
        <v>27</v>
      </c>
      <c r="F500" s="15" t="s">
        <v>44</v>
      </c>
      <c r="G500" s="15" t="s">
        <v>202</v>
      </c>
      <c r="H500" s="15" t="s">
        <v>132</v>
      </c>
      <c r="I500" s="15" t="s">
        <v>134</v>
      </c>
      <c r="J500" s="15" t="s">
        <v>112</v>
      </c>
      <c r="K500" s="15" t="s">
        <v>15</v>
      </c>
      <c r="L500" s="15" t="s">
        <v>25</v>
      </c>
      <c r="M500" s="15">
        <v>0</v>
      </c>
      <c r="N500" s="15" t="s">
        <v>25</v>
      </c>
      <c r="O500" s="15">
        <v>0</v>
      </c>
      <c r="P500" s="51">
        <f>IFERROR(MATCH(tbl_Data[[#This Row],[Account ]],tbl_Nominal[Account],0),"NOT FOUND")</f>
        <v>17</v>
      </c>
      <c r="Q500" s="49" t="str">
        <f>INDEX(tbl_Nominal[Sign],tbl_Data[[#This Row],[Account Match]])</f>
        <v>Negative</v>
      </c>
      <c r="R500" s="49" t="str">
        <f>INDEX(tbl_Nominal[L1 Group],tbl_Data[[#This Row],[Account Match]])</f>
        <v>Expenditure</v>
      </c>
      <c r="S500" s="49" t="str">
        <f>INDEX(tbl_Nominal[L2 Group],tbl_Data[[#This Row],[Account Match]])</f>
        <v>Overheads</v>
      </c>
      <c r="T500" s="50">
        <f>IF(tbl_Data[[#This Row],[Sign]]="Positive", tbl_Data[[#This Row],[Group Value ]],tbl_Data[[#This Row],[Group Value ]] * -1)</f>
        <v>0</v>
      </c>
    </row>
    <row r="501" spans="1:20">
      <c r="A501" s="15" t="s">
        <v>126</v>
      </c>
      <c r="B501" s="15" t="s">
        <v>206</v>
      </c>
      <c r="C501" s="15" t="s">
        <v>207</v>
      </c>
      <c r="D501" s="15" t="s">
        <v>108</v>
      </c>
      <c r="E501" s="15" t="s">
        <v>27</v>
      </c>
      <c r="F501" s="15" t="s">
        <v>44</v>
      </c>
      <c r="G501" s="15" t="s">
        <v>202</v>
      </c>
      <c r="H501" s="15" t="s">
        <v>132</v>
      </c>
      <c r="I501" s="15" t="s">
        <v>145</v>
      </c>
      <c r="J501" s="15" t="s">
        <v>112</v>
      </c>
      <c r="K501" s="15" t="s">
        <v>15</v>
      </c>
      <c r="L501" s="15" t="s">
        <v>25</v>
      </c>
      <c r="M501" s="15">
        <v>0</v>
      </c>
      <c r="N501" s="15" t="s">
        <v>25</v>
      </c>
      <c r="O501" s="15">
        <v>0</v>
      </c>
      <c r="P501" s="51">
        <f>IFERROR(MATCH(tbl_Data[[#This Row],[Account ]],tbl_Nominal[Account],0),"NOT FOUND")</f>
        <v>17</v>
      </c>
      <c r="Q501" s="49" t="str">
        <f>INDEX(tbl_Nominal[Sign],tbl_Data[[#This Row],[Account Match]])</f>
        <v>Negative</v>
      </c>
      <c r="R501" s="49" t="str">
        <f>INDEX(tbl_Nominal[L1 Group],tbl_Data[[#This Row],[Account Match]])</f>
        <v>Expenditure</v>
      </c>
      <c r="S501" s="49" t="str">
        <f>INDEX(tbl_Nominal[L2 Group],tbl_Data[[#This Row],[Account Match]])</f>
        <v>Overheads</v>
      </c>
      <c r="T501" s="50">
        <f>IF(tbl_Data[[#This Row],[Sign]]="Positive", tbl_Data[[#This Row],[Group Value ]],tbl_Data[[#This Row],[Group Value ]] * -1)</f>
        <v>0</v>
      </c>
    </row>
    <row r="502" spans="1:20">
      <c r="A502" s="15" t="s">
        <v>126</v>
      </c>
      <c r="B502" s="15" t="s">
        <v>206</v>
      </c>
      <c r="C502" s="15" t="s">
        <v>207</v>
      </c>
      <c r="D502" s="15" t="s">
        <v>108</v>
      </c>
      <c r="E502" s="15" t="s">
        <v>27</v>
      </c>
      <c r="F502" s="15" t="s">
        <v>44</v>
      </c>
      <c r="G502" s="15" t="s">
        <v>202</v>
      </c>
      <c r="H502" s="15" t="s">
        <v>132</v>
      </c>
      <c r="I502" s="15" t="s">
        <v>135</v>
      </c>
      <c r="J502" s="15" t="s">
        <v>112</v>
      </c>
      <c r="K502" s="15" t="s">
        <v>15</v>
      </c>
      <c r="L502" s="15" t="s">
        <v>25</v>
      </c>
      <c r="M502" s="15">
        <v>0</v>
      </c>
      <c r="N502" s="15" t="s">
        <v>25</v>
      </c>
      <c r="O502" s="15">
        <v>0</v>
      </c>
      <c r="P502" s="51">
        <f>IFERROR(MATCH(tbl_Data[[#This Row],[Account ]],tbl_Nominal[Account],0),"NOT FOUND")</f>
        <v>17</v>
      </c>
      <c r="Q502" s="49" t="str">
        <f>INDEX(tbl_Nominal[Sign],tbl_Data[[#This Row],[Account Match]])</f>
        <v>Negative</v>
      </c>
      <c r="R502" s="49" t="str">
        <f>INDEX(tbl_Nominal[L1 Group],tbl_Data[[#This Row],[Account Match]])</f>
        <v>Expenditure</v>
      </c>
      <c r="S502" s="49" t="str">
        <f>INDEX(tbl_Nominal[L2 Group],tbl_Data[[#This Row],[Account Match]])</f>
        <v>Overheads</v>
      </c>
      <c r="T502" s="50">
        <f>IF(tbl_Data[[#This Row],[Sign]]="Positive", tbl_Data[[#This Row],[Group Value ]],tbl_Data[[#This Row],[Group Value ]] * -1)</f>
        <v>0</v>
      </c>
    </row>
    <row r="503" spans="1:20">
      <c r="A503" s="15" t="s">
        <v>126</v>
      </c>
      <c r="B503" s="15" t="s">
        <v>206</v>
      </c>
      <c r="C503" s="15" t="s">
        <v>207</v>
      </c>
      <c r="D503" s="15" t="s">
        <v>108</v>
      </c>
      <c r="E503" s="15" t="s">
        <v>27</v>
      </c>
      <c r="F503" s="15" t="s">
        <v>44</v>
      </c>
      <c r="G503" s="15" t="s">
        <v>202</v>
      </c>
      <c r="H503" s="15" t="s">
        <v>132</v>
      </c>
      <c r="I503" s="15" t="s">
        <v>146</v>
      </c>
      <c r="J503" s="15" t="s">
        <v>112</v>
      </c>
      <c r="K503" s="15" t="s">
        <v>15</v>
      </c>
      <c r="L503" s="15" t="s">
        <v>25</v>
      </c>
      <c r="M503" s="15">
        <v>0</v>
      </c>
      <c r="N503" s="15" t="s">
        <v>25</v>
      </c>
      <c r="O503" s="15">
        <v>0</v>
      </c>
      <c r="P503" s="51">
        <f>IFERROR(MATCH(tbl_Data[[#This Row],[Account ]],tbl_Nominal[Account],0),"NOT FOUND")</f>
        <v>17</v>
      </c>
      <c r="Q503" s="49" t="str">
        <f>INDEX(tbl_Nominal[Sign],tbl_Data[[#This Row],[Account Match]])</f>
        <v>Negative</v>
      </c>
      <c r="R503" s="49" t="str">
        <f>INDEX(tbl_Nominal[L1 Group],tbl_Data[[#This Row],[Account Match]])</f>
        <v>Expenditure</v>
      </c>
      <c r="S503" s="49" t="str">
        <f>INDEX(tbl_Nominal[L2 Group],tbl_Data[[#This Row],[Account Match]])</f>
        <v>Overheads</v>
      </c>
      <c r="T503" s="50">
        <f>IF(tbl_Data[[#This Row],[Sign]]="Positive", tbl_Data[[#This Row],[Group Value ]],tbl_Data[[#This Row],[Group Value ]] * -1)</f>
        <v>0</v>
      </c>
    </row>
    <row r="504" spans="1:20">
      <c r="A504" s="15" t="s">
        <v>126</v>
      </c>
      <c r="B504" s="15" t="s">
        <v>206</v>
      </c>
      <c r="C504" s="15" t="s">
        <v>207</v>
      </c>
      <c r="D504" s="15" t="s">
        <v>108</v>
      </c>
      <c r="E504" s="15" t="s">
        <v>27</v>
      </c>
      <c r="F504" s="15" t="s">
        <v>44</v>
      </c>
      <c r="G504" s="15" t="s">
        <v>202</v>
      </c>
      <c r="H504" s="15" t="s">
        <v>42</v>
      </c>
      <c r="I504" s="15" t="s">
        <v>42</v>
      </c>
      <c r="J504" s="15" t="s">
        <v>112</v>
      </c>
      <c r="K504" s="15" t="s">
        <v>15</v>
      </c>
      <c r="L504" s="15" t="s">
        <v>25</v>
      </c>
      <c r="M504" s="15">
        <v>0</v>
      </c>
      <c r="N504" s="15" t="s">
        <v>25</v>
      </c>
      <c r="O504" s="15">
        <v>0</v>
      </c>
      <c r="P504" s="51">
        <f>IFERROR(MATCH(tbl_Data[[#This Row],[Account ]],tbl_Nominal[Account],0),"NOT FOUND")</f>
        <v>17</v>
      </c>
      <c r="Q504" s="49" t="str">
        <f>INDEX(tbl_Nominal[Sign],tbl_Data[[#This Row],[Account Match]])</f>
        <v>Negative</v>
      </c>
      <c r="R504" s="49" t="str">
        <f>INDEX(tbl_Nominal[L1 Group],tbl_Data[[#This Row],[Account Match]])</f>
        <v>Expenditure</v>
      </c>
      <c r="S504" s="49" t="str">
        <f>INDEX(tbl_Nominal[L2 Group],tbl_Data[[#This Row],[Account Match]])</f>
        <v>Overheads</v>
      </c>
      <c r="T504" s="50">
        <f>IF(tbl_Data[[#This Row],[Sign]]="Positive", tbl_Data[[#This Row],[Group Value ]],tbl_Data[[#This Row],[Group Value ]] * -1)</f>
        <v>0</v>
      </c>
    </row>
    <row r="505" spans="1:20">
      <c r="A505" s="15" t="s">
        <v>126</v>
      </c>
      <c r="B505" s="15" t="s">
        <v>208</v>
      </c>
      <c r="C505" s="15" t="s">
        <v>209</v>
      </c>
      <c r="D505" s="15" t="s">
        <v>108</v>
      </c>
      <c r="E505" s="15" t="s">
        <v>27</v>
      </c>
      <c r="F505" s="15" t="s">
        <v>44</v>
      </c>
      <c r="G505" s="15" t="s">
        <v>202</v>
      </c>
      <c r="H505" s="15" t="s">
        <v>132</v>
      </c>
      <c r="I505" s="15" t="s">
        <v>133</v>
      </c>
      <c r="J505" s="15" t="s">
        <v>112</v>
      </c>
      <c r="K505" s="15" t="s">
        <v>15</v>
      </c>
      <c r="L505" s="15" t="s">
        <v>25</v>
      </c>
      <c r="M505" s="15">
        <v>166.67</v>
      </c>
      <c r="N505" s="15" t="s">
        <v>25</v>
      </c>
      <c r="O505" s="15">
        <v>166.67</v>
      </c>
      <c r="P505" s="51">
        <f>IFERROR(MATCH(tbl_Data[[#This Row],[Account ]],tbl_Nominal[Account],0),"NOT FOUND")</f>
        <v>18</v>
      </c>
      <c r="Q505" s="49" t="str">
        <f>INDEX(tbl_Nominal[Sign],tbl_Data[[#This Row],[Account Match]])</f>
        <v>Negative</v>
      </c>
      <c r="R505" s="49" t="str">
        <f>INDEX(tbl_Nominal[L1 Group],tbl_Data[[#This Row],[Account Match]])</f>
        <v>Expenditure</v>
      </c>
      <c r="S505" s="49" t="str">
        <f>INDEX(tbl_Nominal[L2 Group],tbl_Data[[#This Row],[Account Match]])</f>
        <v>Overheads</v>
      </c>
      <c r="T505" s="50">
        <f>IF(tbl_Data[[#This Row],[Sign]]="Positive", tbl_Data[[#This Row],[Group Value ]],tbl_Data[[#This Row],[Group Value ]] * -1)</f>
        <v>-166.67</v>
      </c>
    </row>
    <row r="506" spans="1:20">
      <c r="A506" s="15" t="s">
        <v>126</v>
      </c>
      <c r="B506" s="15" t="s">
        <v>208</v>
      </c>
      <c r="C506" s="15" t="s">
        <v>209</v>
      </c>
      <c r="D506" s="15" t="s">
        <v>108</v>
      </c>
      <c r="E506" s="15" t="s">
        <v>27</v>
      </c>
      <c r="F506" s="15" t="s">
        <v>44</v>
      </c>
      <c r="G506" s="15" t="s">
        <v>202</v>
      </c>
      <c r="H506" s="15" t="s">
        <v>132</v>
      </c>
      <c r="I506" s="15" t="s">
        <v>134</v>
      </c>
      <c r="J506" s="15" t="s">
        <v>112</v>
      </c>
      <c r="K506" s="15" t="s">
        <v>15</v>
      </c>
      <c r="L506" s="15" t="s">
        <v>25</v>
      </c>
      <c r="M506" s="15">
        <v>0</v>
      </c>
      <c r="N506" s="15" t="s">
        <v>25</v>
      </c>
      <c r="O506" s="15">
        <v>0</v>
      </c>
      <c r="P506" s="51">
        <f>IFERROR(MATCH(tbl_Data[[#This Row],[Account ]],tbl_Nominal[Account],0),"NOT FOUND")</f>
        <v>18</v>
      </c>
      <c r="Q506" s="49" t="str">
        <f>INDEX(tbl_Nominal[Sign],tbl_Data[[#This Row],[Account Match]])</f>
        <v>Negative</v>
      </c>
      <c r="R506" s="49" t="str">
        <f>INDEX(tbl_Nominal[L1 Group],tbl_Data[[#This Row],[Account Match]])</f>
        <v>Expenditure</v>
      </c>
      <c r="S506" s="49" t="str">
        <f>INDEX(tbl_Nominal[L2 Group],tbl_Data[[#This Row],[Account Match]])</f>
        <v>Overheads</v>
      </c>
      <c r="T506" s="50">
        <f>IF(tbl_Data[[#This Row],[Sign]]="Positive", tbl_Data[[#This Row],[Group Value ]],tbl_Data[[#This Row],[Group Value ]] * -1)</f>
        <v>0</v>
      </c>
    </row>
    <row r="507" spans="1:20">
      <c r="A507" s="15" t="s">
        <v>126</v>
      </c>
      <c r="B507" s="15" t="s">
        <v>208</v>
      </c>
      <c r="C507" s="15" t="s">
        <v>209</v>
      </c>
      <c r="D507" s="15" t="s">
        <v>108</v>
      </c>
      <c r="E507" s="15" t="s">
        <v>27</v>
      </c>
      <c r="F507" s="15" t="s">
        <v>44</v>
      </c>
      <c r="G507" s="15" t="s">
        <v>202</v>
      </c>
      <c r="H507" s="15" t="s">
        <v>132</v>
      </c>
      <c r="I507" s="15" t="s">
        <v>145</v>
      </c>
      <c r="J507" s="15" t="s">
        <v>112</v>
      </c>
      <c r="K507" s="15" t="s">
        <v>15</v>
      </c>
      <c r="L507" s="15" t="s">
        <v>25</v>
      </c>
      <c r="M507" s="15">
        <v>0</v>
      </c>
      <c r="N507" s="15" t="s">
        <v>25</v>
      </c>
      <c r="O507" s="15">
        <v>0</v>
      </c>
      <c r="P507" s="51">
        <f>IFERROR(MATCH(tbl_Data[[#This Row],[Account ]],tbl_Nominal[Account],0),"NOT FOUND")</f>
        <v>18</v>
      </c>
      <c r="Q507" s="49" t="str">
        <f>INDEX(tbl_Nominal[Sign],tbl_Data[[#This Row],[Account Match]])</f>
        <v>Negative</v>
      </c>
      <c r="R507" s="49" t="str">
        <f>INDEX(tbl_Nominal[L1 Group],tbl_Data[[#This Row],[Account Match]])</f>
        <v>Expenditure</v>
      </c>
      <c r="S507" s="49" t="str">
        <f>INDEX(tbl_Nominal[L2 Group],tbl_Data[[#This Row],[Account Match]])</f>
        <v>Overheads</v>
      </c>
      <c r="T507" s="50">
        <f>IF(tbl_Data[[#This Row],[Sign]]="Positive", tbl_Data[[#This Row],[Group Value ]],tbl_Data[[#This Row],[Group Value ]] * -1)</f>
        <v>0</v>
      </c>
    </row>
    <row r="508" spans="1:20">
      <c r="A508" s="15" t="s">
        <v>126</v>
      </c>
      <c r="B508" s="15" t="s">
        <v>208</v>
      </c>
      <c r="C508" s="15" t="s">
        <v>209</v>
      </c>
      <c r="D508" s="15" t="s">
        <v>108</v>
      </c>
      <c r="E508" s="15" t="s">
        <v>27</v>
      </c>
      <c r="F508" s="15" t="s">
        <v>44</v>
      </c>
      <c r="G508" s="15" t="s">
        <v>202</v>
      </c>
      <c r="H508" s="15" t="s">
        <v>132</v>
      </c>
      <c r="I508" s="15" t="s">
        <v>135</v>
      </c>
      <c r="J508" s="15" t="s">
        <v>112</v>
      </c>
      <c r="K508" s="15" t="s">
        <v>15</v>
      </c>
      <c r="L508" s="15" t="s">
        <v>25</v>
      </c>
      <c r="M508" s="15">
        <v>0</v>
      </c>
      <c r="N508" s="15" t="s">
        <v>25</v>
      </c>
      <c r="O508" s="15">
        <v>0</v>
      </c>
      <c r="P508" s="51">
        <f>IFERROR(MATCH(tbl_Data[[#This Row],[Account ]],tbl_Nominal[Account],0),"NOT FOUND")</f>
        <v>18</v>
      </c>
      <c r="Q508" s="49" t="str">
        <f>INDEX(tbl_Nominal[Sign],tbl_Data[[#This Row],[Account Match]])</f>
        <v>Negative</v>
      </c>
      <c r="R508" s="49" t="str">
        <f>INDEX(tbl_Nominal[L1 Group],tbl_Data[[#This Row],[Account Match]])</f>
        <v>Expenditure</v>
      </c>
      <c r="S508" s="49" t="str">
        <f>INDEX(tbl_Nominal[L2 Group],tbl_Data[[#This Row],[Account Match]])</f>
        <v>Overheads</v>
      </c>
      <c r="T508" s="50">
        <f>IF(tbl_Data[[#This Row],[Sign]]="Positive", tbl_Data[[#This Row],[Group Value ]],tbl_Data[[#This Row],[Group Value ]] * -1)</f>
        <v>0</v>
      </c>
    </row>
    <row r="509" spans="1:20">
      <c r="A509" s="15" t="s">
        <v>126</v>
      </c>
      <c r="B509" s="15" t="s">
        <v>208</v>
      </c>
      <c r="C509" s="15" t="s">
        <v>209</v>
      </c>
      <c r="D509" s="15" t="s">
        <v>108</v>
      </c>
      <c r="E509" s="15" t="s">
        <v>27</v>
      </c>
      <c r="F509" s="15" t="s">
        <v>44</v>
      </c>
      <c r="G509" s="15" t="s">
        <v>202</v>
      </c>
      <c r="H509" s="15" t="s">
        <v>132</v>
      </c>
      <c r="I509" s="15" t="s">
        <v>146</v>
      </c>
      <c r="J509" s="15" t="s">
        <v>112</v>
      </c>
      <c r="K509" s="15" t="s">
        <v>15</v>
      </c>
      <c r="L509" s="15" t="s">
        <v>25</v>
      </c>
      <c r="M509" s="15">
        <v>0</v>
      </c>
      <c r="N509" s="15" t="s">
        <v>25</v>
      </c>
      <c r="O509" s="15">
        <v>0</v>
      </c>
      <c r="P509" s="51">
        <f>IFERROR(MATCH(tbl_Data[[#This Row],[Account ]],tbl_Nominal[Account],0),"NOT FOUND")</f>
        <v>18</v>
      </c>
      <c r="Q509" s="49" t="str">
        <f>INDEX(tbl_Nominal[Sign],tbl_Data[[#This Row],[Account Match]])</f>
        <v>Negative</v>
      </c>
      <c r="R509" s="49" t="str">
        <f>INDEX(tbl_Nominal[L1 Group],tbl_Data[[#This Row],[Account Match]])</f>
        <v>Expenditure</v>
      </c>
      <c r="S509" s="49" t="str">
        <f>INDEX(tbl_Nominal[L2 Group],tbl_Data[[#This Row],[Account Match]])</f>
        <v>Overheads</v>
      </c>
      <c r="T509" s="50">
        <f>IF(tbl_Data[[#This Row],[Sign]]="Positive", tbl_Data[[#This Row],[Group Value ]],tbl_Data[[#This Row],[Group Value ]] * -1)</f>
        <v>0</v>
      </c>
    </row>
    <row r="510" spans="1:20">
      <c r="A510" s="15" t="s">
        <v>126</v>
      </c>
      <c r="B510" s="15" t="s">
        <v>208</v>
      </c>
      <c r="C510" s="15" t="s">
        <v>209</v>
      </c>
      <c r="D510" s="15" t="s">
        <v>108</v>
      </c>
      <c r="E510" s="15" t="s">
        <v>27</v>
      </c>
      <c r="F510" s="15" t="s">
        <v>44</v>
      </c>
      <c r="G510" s="15" t="s">
        <v>202</v>
      </c>
      <c r="H510" s="15" t="s">
        <v>42</v>
      </c>
      <c r="I510" s="15" t="s">
        <v>42</v>
      </c>
      <c r="J510" s="15" t="s">
        <v>112</v>
      </c>
      <c r="K510" s="15" t="s">
        <v>15</v>
      </c>
      <c r="L510" s="15" t="s">
        <v>25</v>
      </c>
      <c r="M510" s="15">
        <v>0</v>
      </c>
      <c r="N510" s="15" t="s">
        <v>25</v>
      </c>
      <c r="O510" s="15">
        <v>0</v>
      </c>
      <c r="P510" s="51">
        <f>IFERROR(MATCH(tbl_Data[[#This Row],[Account ]],tbl_Nominal[Account],0),"NOT FOUND")</f>
        <v>18</v>
      </c>
      <c r="Q510" s="49" t="str">
        <f>INDEX(tbl_Nominal[Sign],tbl_Data[[#This Row],[Account Match]])</f>
        <v>Negative</v>
      </c>
      <c r="R510" s="49" t="str">
        <f>INDEX(tbl_Nominal[L1 Group],tbl_Data[[#This Row],[Account Match]])</f>
        <v>Expenditure</v>
      </c>
      <c r="S510" s="49" t="str">
        <f>INDEX(tbl_Nominal[L2 Group],tbl_Data[[#This Row],[Account Match]])</f>
        <v>Overheads</v>
      </c>
      <c r="T510" s="50">
        <f>IF(tbl_Data[[#This Row],[Sign]]="Positive", tbl_Data[[#This Row],[Group Value ]],tbl_Data[[#This Row],[Group Value ]] * -1)</f>
        <v>0</v>
      </c>
    </row>
    <row r="511" spans="1:20">
      <c r="A511" s="15" t="s">
        <v>126</v>
      </c>
      <c r="B511" s="15" t="s">
        <v>223</v>
      </c>
      <c r="C511" s="15" t="s">
        <v>224</v>
      </c>
      <c r="D511" s="15" t="s">
        <v>28</v>
      </c>
      <c r="E511" s="15" t="s">
        <v>27</v>
      </c>
      <c r="F511" s="15" t="s">
        <v>107</v>
      </c>
      <c r="G511" s="15" t="s">
        <v>224</v>
      </c>
      <c r="H511" s="15" t="s">
        <v>132</v>
      </c>
      <c r="I511" s="15" t="s">
        <v>133</v>
      </c>
      <c r="J511" s="15" t="s">
        <v>112</v>
      </c>
      <c r="K511" s="15" t="s">
        <v>15</v>
      </c>
      <c r="L511" s="15" t="s">
        <v>25</v>
      </c>
      <c r="M511" s="15">
        <v>0</v>
      </c>
      <c r="N511" s="15" t="s">
        <v>25</v>
      </c>
      <c r="O511" s="15">
        <v>0</v>
      </c>
      <c r="P511" s="51">
        <f>IFERROR(MATCH(tbl_Data[[#This Row],[Account ]],tbl_Nominal[Account],0),"NOT FOUND")</f>
        <v>30</v>
      </c>
      <c r="Q511" s="49" t="str">
        <f>INDEX(tbl_Nominal[Sign],tbl_Data[[#This Row],[Account Match]])</f>
        <v>Negative</v>
      </c>
      <c r="R511" s="49" t="str">
        <f>INDEX(tbl_Nominal[L1 Group],tbl_Data[[#This Row],[Account Match]])</f>
        <v>Expenditure</v>
      </c>
      <c r="S511" s="49" t="str">
        <f>INDEX(tbl_Nominal[L2 Group],tbl_Data[[#This Row],[Account Match]])</f>
        <v>Overheads</v>
      </c>
      <c r="T511" s="50">
        <f>IF(tbl_Data[[#This Row],[Sign]]="Positive", tbl_Data[[#This Row],[Group Value ]],tbl_Data[[#This Row],[Group Value ]] * -1)</f>
        <v>0</v>
      </c>
    </row>
    <row r="512" spans="1:20">
      <c r="A512" s="15" t="s">
        <v>126</v>
      </c>
      <c r="B512" s="15" t="s">
        <v>223</v>
      </c>
      <c r="C512" s="15" t="s">
        <v>224</v>
      </c>
      <c r="D512" s="15" t="s">
        <v>28</v>
      </c>
      <c r="E512" s="15" t="s">
        <v>27</v>
      </c>
      <c r="F512" s="15" t="s">
        <v>107</v>
      </c>
      <c r="G512" s="15" t="s">
        <v>224</v>
      </c>
      <c r="H512" s="15" t="s">
        <v>132</v>
      </c>
      <c r="I512" s="15" t="s">
        <v>134</v>
      </c>
      <c r="J512" s="15" t="s">
        <v>112</v>
      </c>
      <c r="K512" s="15" t="s">
        <v>15</v>
      </c>
      <c r="L512" s="15" t="s">
        <v>25</v>
      </c>
      <c r="M512" s="15">
        <v>0</v>
      </c>
      <c r="N512" s="15" t="s">
        <v>25</v>
      </c>
      <c r="O512" s="15">
        <v>0</v>
      </c>
      <c r="P512" s="51">
        <f>IFERROR(MATCH(tbl_Data[[#This Row],[Account ]],tbl_Nominal[Account],0),"NOT FOUND")</f>
        <v>30</v>
      </c>
      <c r="Q512" s="49" t="str">
        <f>INDEX(tbl_Nominal[Sign],tbl_Data[[#This Row],[Account Match]])</f>
        <v>Negative</v>
      </c>
      <c r="R512" s="49" t="str">
        <f>INDEX(tbl_Nominal[L1 Group],tbl_Data[[#This Row],[Account Match]])</f>
        <v>Expenditure</v>
      </c>
      <c r="S512" s="49" t="str">
        <f>INDEX(tbl_Nominal[L2 Group],tbl_Data[[#This Row],[Account Match]])</f>
        <v>Overheads</v>
      </c>
      <c r="T512" s="50">
        <f>IF(tbl_Data[[#This Row],[Sign]]="Positive", tbl_Data[[#This Row],[Group Value ]],tbl_Data[[#This Row],[Group Value ]] * -1)</f>
        <v>0</v>
      </c>
    </row>
    <row r="513" spans="1:20">
      <c r="A513" s="15" t="s">
        <v>126</v>
      </c>
      <c r="B513" s="15" t="s">
        <v>223</v>
      </c>
      <c r="C513" s="15" t="s">
        <v>224</v>
      </c>
      <c r="D513" s="15" t="s">
        <v>28</v>
      </c>
      <c r="E513" s="15" t="s">
        <v>27</v>
      </c>
      <c r="F513" s="15" t="s">
        <v>107</v>
      </c>
      <c r="G513" s="15" t="s">
        <v>224</v>
      </c>
      <c r="H513" s="15" t="s">
        <v>132</v>
      </c>
      <c r="I513" s="15" t="s">
        <v>145</v>
      </c>
      <c r="J513" s="15" t="s">
        <v>112</v>
      </c>
      <c r="K513" s="15" t="s">
        <v>15</v>
      </c>
      <c r="L513" s="15" t="s">
        <v>25</v>
      </c>
      <c r="M513" s="15">
        <v>0</v>
      </c>
      <c r="N513" s="15" t="s">
        <v>25</v>
      </c>
      <c r="O513" s="15">
        <v>0</v>
      </c>
      <c r="P513" s="51">
        <f>IFERROR(MATCH(tbl_Data[[#This Row],[Account ]],tbl_Nominal[Account],0),"NOT FOUND")</f>
        <v>30</v>
      </c>
      <c r="Q513" s="49" t="str">
        <f>INDEX(tbl_Nominal[Sign],tbl_Data[[#This Row],[Account Match]])</f>
        <v>Negative</v>
      </c>
      <c r="R513" s="49" t="str">
        <f>INDEX(tbl_Nominal[L1 Group],tbl_Data[[#This Row],[Account Match]])</f>
        <v>Expenditure</v>
      </c>
      <c r="S513" s="49" t="str">
        <f>INDEX(tbl_Nominal[L2 Group],tbl_Data[[#This Row],[Account Match]])</f>
        <v>Overheads</v>
      </c>
      <c r="T513" s="50">
        <f>IF(tbl_Data[[#This Row],[Sign]]="Positive", tbl_Data[[#This Row],[Group Value ]],tbl_Data[[#This Row],[Group Value ]] * -1)</f>
        <v>0</v>
      </c>
    </row>
    <row r="514" spans="1:20">
      <c r="A514" s="15" t="s">
        <v>126</v>
      </c>
      <c r="B514" s="15" t="s">
        <v>223</v>
      </c>
      <c r="C514" s="15" t="s">
        <v>224</v>
      </c>
      <c r="D514" s="15" t="s">
        <v>28</v>
      </c>
      <c r="E514" s="15" t="s">
        <v>27</v>
      </c>
      <c r="F514" s="15" t="s">
        <v>107</v>
      </c>
      <c r="G514" s="15" t="s">
        <v>224</v>
      </c>
      <c r="H514" s="15" t="s">
        <v>132</v>
      </c>
      <c r="I514" s="15" t="s">
        <v>135</v>
      </c>
      <c r="J514" s="15" t="s">
        <v>112</v>
      </c>
      <c r="K514" s="15" t="s">
        <v>15</v>
      </c>
      <c r="L514" s="15" t="s">
        <v>25</v>
      </c>
      <c r="M514" s="15">
        <v>0</v>
      </c>
      <c r="N514" s="15" t="s">
        <v>25</v>
      </c>
      <c r="O514" s="15">
        <v>0</v>
      </c>
      <c r="P514" s="51">
        <f>IFERROR(MATCH(tbl_Data[[#This Row],[Account ]],tbl_Nominal[Account],0),"NOT FOUND")</f>
        <v>30</v>
      </c>
      <c r="Q514" s="49" t="str">
        <f>INDEX(tbl_Nominal[Sign],tbl_Data[[#This Row],[Account Match]])</f>
        <v>Negative</v>
      </c>
      <c r="R514" s="49" t="str">
        <f>INDEX(tbl_Nominal[L1 Group],tbl_Data[[#This Row],[Account Match]])</f>
        <v>Expenditure</v>
      </c>
      <c r="S514" s="49" t="str">
        <f>INDEX(tbl_Nominal[L2 Group],tbl_Data[[#This Row],[Account Match]])</f>
        <v>Overheads</v>
      </c>
      <c r="T514" s="50">
        <f>IF(tbl_Data[[#This Row],[Sign]]="Positive", tbl_Data[[#This Row],[Group Value ]],tbl_Data[[#This Row],[Group Value ]] * -1)</f>
        <v>0</v>
      </c>
    </row>
    <row r="515" spans="1:20">
      <c r="A515" s="15" t="s">
        <v>126</v>
      </c>
      <c r="B515" s="15" t="s">
        <v>223</v>
      </c>
      <c r="C515" s="15" t="s">
        <v>224</v>
      </c>
      <c r="D515" s="15" t="s">
        <v>28</v>
      </c>
      <c r="E515" s="15" t="s">
        <v>27</v>
      </c>
      <c r="F515" s="15" t="s">
        <v>107</v>
      </c>
      <c r="G515" s="15" t="s">
        <v>224</v>
      </c>
      <c r="H515" s="15" t="s">
        <v>132</v>
      </c>
      <c r="I515" s="15" t="s">
        <v>146</v>
      </c>
      <c r="J515" s="15" t="s">
        <v>112</v>
      </c>
      <c r="K515" s="15" t="s">
        <v>15</v>
      </c>
      <c r="L515" s="15" t="s">
        <v>25</v>
      </c>
      <c r="M515" s="15">
        <v>0</v>
      </c>
      <c r="N515" s="15" t="s">
        <v>25</v>
      </c>
      <c r="O515" s="15">
        <v>0</v>
      </c>
      <c r="P515" s="51">
        <f>IFERROR(MATCH(tbl_Data[[#This Row],[Account ]],tbl_Nominal[Account],0),"NOT FOUND")</f>
        <v>30</v>
      </c>
      <c r="Q515" s="49" t="str">
        <f>INDEX(tbl_Nominal[Sign],tbl_Data[[#This Row],[Account Match]])</f>
        <v>Negative</v>
      </c>
      <c r="R515" s="49" t="str">
        <f>INDEX(tbl_Nominal[L1 Group],tbl_Data[[#This Row],[Account Match]])</f>
        <v>Expenditure</v>
      </c>
      <c r="S515" s="49" t="str">
        <f>INDEX(tbl_Nominal[L2 Group],tbl_Data[[#This Row],[Account Match]])</f>
        <v>Overheads</v>
      </c>
      <c r="T515" s="50">
        <f>IF(tbl_Data[[#This Row],[Sign]]="Positive", tbl_Data[[#This Row],[Group Value ]],tbl_Data[[#This Row],[Group Value ]] * -1)</f>
        <v>0</v>
      </c>
    </row>
    <row r="516" spans="1:20">
      <c r="A516" s="15" t="s">
        <v>126</v>
      </c>
      <c r="B516" s="15" t="s">
        <v>223</v>
      </c>
      <c r="C516" s="15" t="s">
        <v>224</v>
      </c>
      <c r="D516" s="15" t="s">
        <v>28</v>
      </c>
      <c r="E516" s="15" t="s">
        <v>27</v>
      </c>
      <c r="F516" s="15" t="s">
        <v>107</v>
      </c>
      <c r="G516" s="15" t="s">
        <v>224</v>
      </c>
      <c r="H516" s="15" t="s">
        <v>42</v>
      </c>
      <c r="I516" s="15" t="s">
        <v>42</v>
      </c>
      <c r="J516" s="15" t="s">
        <v>112</v>
      </c>
      <c r="K516" s="15" t="s">
        <v>15</v>
      </c>
      <c r="L516" s="15" t="s">
        <v>25</v>
      </c>
      <c r="M516" s="15">
        <v>2462.12</v>
      </c>
      <c r="N516" s="15" t="s">
        <v>25</v>
      </c>
      <c r="O516" s="15">
        <v>2462.12</v>
      </c>
      <c r="P516" s="51">
        <f>IFERROR(MATCH(tbl_Data[[#This Row],[Account ]],tbl_Nominal[Account],0),"NOT FOUND")</f>
        <v>30</v>
      </c>
      <c r="Q516" s="49" t="str">
        <f>INDEX(tbl_Nominal[Sign],tbl_Data[[#This Row],[Account Match]])</f>
        <v>Negative</v>
      </c>
      <c r="R516" s="49" t="str">
        <f>INDEX(tbl_Nominal[L1 Group],tbl_Data[[#This Row],[Account Match]])</f>
        <v>Expenditure</v>
      </c>
      <c r="S516" s="49" t="str">
        <f>INDEX(tbl_Nominal[L2 Group],tbl_Data[[#This Row],[Account Match]])</f>
        <v>Overheads</v>
      </c>
      <c r="T516" s="50">
        <f>IF(tbl_Data[[#This Row],[Sign]]="Positive", tbl_Data[[#This Row],[Group Value ]],tbl_Data[[#This Row],[Group Value ]] * -1)</f>
        <v>-2462.12</v>
      </c>
    </row>
    <row r="517" spans="1:20">
      <c r="A517" s="15" t="s">
        <v>126</v>
      </c>
      <c r="B517" s="15" t="s">
        <v>210</v>
      </c>
      <c r="C517" s="15" t="s">
        <v>211</v>
      </c>
      <c r="D517" s="15" t="s">
        <v>108</v>
      </c>
      <c r="E517" s="15" t="s">
        <v>27</v>
      </c>
      <c r="F517" s="15" t="s">
        <v>44</v>
      </c>
      <c r="G517" s="15" t="s">
        <v>212</v>
      </c>
      <c r="H517" s="15" t="s">
        <v>132</v>
      </c>
      <c r="I517" s="15" t="s">
        <v>133</v>
      </c>
      <c r="J517" s="15" t="s">
        <v>112</v>
      </c>
      <c r="K517" s="15" t="s">
        <v>15</v>
      </c>
      <c r="L517" s="15" t="s">
        <v>25</v>
      </c>
      <c r="M517" s="15">
        <v>125</v>
      </c>
      <c r="N517" s="15" t="s">
        <v>25</v>
      </c>
      <c r="O517" s="15">
        <v>125</v>
      </c>
      <c r="P517" s="51">
        <f>IFERROR(MATCH(tbl_Data[[#This Row],[Account ]],tbl_Nominal[Account],0),"NOT FOUND")</f>
        <v>19</v>
      </c>
      <c r="Q517" s="49" t="str">
        <f>INDEX(tbl_Nominal[Sign],tbl_Data[[#This Row],[Account Match]])</f>
        <v>Negative</v>
      </c>
      <c r="R517" s="49" t="str">
        <f>INDEX(tbl_Nominal[L1 Group],tbl_Data[[#This Row],[Account Match]])</f>
        <v>Expenditure</v>
      </c>
      <c r="S517" s="49" t="str">
        <f>INDEX(tbl_Nominal[L2 Group],tbl_Data[[#This Row],[Account Match]])</f>
        <v>Overheads</v>
      </c>
      <c r="T517" s="50">
        <f>IF(tbl_Data[[#This Row],[Sign]]="Positive", tbl_Data[[#This Row],[Group Value ]],tbl_Data[[#This Row],[Group Value ]] * -1)</f>
        <v>-125</v>
      </c>
    </row>
    <row r="518" spans="1:20">
      <c r="A518" s="15" t="s">
        <v>126</v>
      </c>
      <c r="B518" s="15" t="s">
        <v>210</v>
      </c>
      <c r="C518" s="15" t="s">
        <v>211</v>
      </c>
      <c r="D518" s="15" t="s">
        <v>108</v>
      </c>
      <c r="E518" s="15" t="s">
        <v>27</v>
      </c>
      <c r="F518" s="15" t="s">
        <v>44</v>
      </c>
      <c r="G518" s="15" t="s">
        <v>212</v>
      </c>
      <c r="H518" s="15" t="s">
        <v>132</v>
      </c>
      <c r="I518" s="15" t="s">
        <v>134</v>
      </c>
      <c r="J518" s="15" t="s">
        <v>112</v>
      </c>
      <c r="K518" s="15" t="s">
        <v>15</v>
      </c>
      <c r="L518" s="15" t="s">
        <v>25</v>
      </c>
      <c r="M518" s="15">
        <v>0</v>
      </c>
      <c r="N518" s="15" t="s">
        <v>25</v>
      </c>
      <c r="O518" s="15">
        <v>0</v>
      </c>
      <c r="P518" s="51">
        <f>IFERROR(MATCH(tbl_Data[[#This Row],[Account ]],tbl_Nominal[Account],0),"NOT FOUND")</f>
        <v>19</v>
      </c>
      <c r="Q518" s="49" t="str">
        <f>INDEX(tbl_Nominal[Sign],tbl_Data[[#This Row],[Account Match]])</f>
        <v>Negative</v>
      </c>
      <c r="R518" s="49" t="str">
        <f>INDEX(tbl_Nominal[L1 Group],tbl_Data[[#This Row],[Account Match]])</f>
        <v>Expenditure</v>
      </c>
      <c r="S518" s="49" t="str">
        <f>INDEX(tbl_Nominal[L2 Group],tbl_Data[[#This Row],[Account Match]])</f>
        <v>Overheads</v>
      </c>
      <c r="T518" s="50">
        <f>IF(tbl_Data[[#This Row],[Sign]]="Positive", tbl_Data[[#This Row],[Group Value ]],tbl_Data[[#This Row],[Group Value ]] * -1)</f>
        <v>0</v>
      </c>
    </row>
    <row r="519" spans="1:20">
      <c r="A519" s="15" t="s">
        <v>126</v>
      </c>
      <c r="B519" s="15" t="s">
        <v>210</v>
      </c>
      <c r="C519" s="15" t="s">
        <v>211</v>
      </c>
      <c r="D519" s="15" t="s">
        <v>108</v>
      </c>
      <c r="E519" s="15" t="s">
        <v>27</v>
      </c>
      <c r="F519" s="15" t="s">
        <v>44</v>
      </c>
      <c r="G519" s="15" t="s">
        <v>212</v>
      </c>
      <c r="H519" s="15" t="s">
        <v>132</v>
      </c>
      <c r="I519" s="15" t="s">
        <v>145</v>
      </c>
      <c r="J519" s="15" t="s">
        <v>112</v>
      </c>
      <c r="K519" s="15" t="s">
        <v>15</v>
      </c>
      <c r="L519" s="15" t="s">
        <v>25</v>
      </c>
      <c r="M519" s="15">
        <v>0</v>
      </c>
      <c r="N519" s="15" t="s">
        <v>25</v>
      </c>
      <c r="O519" s="15">
        <v>0</v>
      </c>
      <c r="P519" s="51">
        <f>IFERROR(MATCH(tbl_Data[[#This Row],[Account ]],tbl_Nominal[Account],0),"NOT FOUND")</f>
        <v>19</v>
      </c>
      <c r="Q519" s="49" t="str">
        <f>INDEX(tbl_Nominal[Sign],tbl_Data[[#This Row],[Account Match]])</f>
        <v>Negative</v>
      </c>
      <c r="R519" s="49" t="str">
        <f>INDEX(tbl_Nominal[L1 Group],tbl_Data[[#This Row],[Account Match]])</f>
        <v>Expenditure</v>
      </c>
      <c r="S519" s="49" t="str">
        <f>INDEX(tbl_Nominal[L2 Group],tbl_Data[[#This Row],[Account Match]])</f>
        <v>Overheads</v>
      </c>
      <c r="T519" s="50">
        <f>IF(tbl_Data[[#This Row],[Sign]]="Positive", tbl_Data[[#This Row],[Group Value ]],tbl_Data[[#This Row],[Group Value ]] * -1)</f>
        <v>0</v>
      </c>
    </row>
    <row r="520" spans="1:20">
      <c r="A520" s="15" t="s">
        <v>126</v>
      </c>
      <c r="B520" s="15" t="s">
        <v>210</v>
      </c>
      <c r="C520" s="15" t="s">
        <v>211</v>
      </c>
      <c r="D520" s="15" t="s">
        <v>108</v>
      </c>
      <c r="E520" s="15" t="s">
        <v>27</v>
      </c>
      <c r="F520" s="15" t="s">
        <v>44</v>
      </c>
      <c r="G520" s="15" t="s">
        <v>212</v>
      </c>
      <c r="H520" s="15" t="s">
        <v>132</v>
      </c>
      <c r="I520" s="15" t="s">
        <v>135</v>
      </c>
      <c r="J520" s="15" t="s">
        <v>112</v>
      </c>
      <c r="K520" s="15" t="s">
        <v>15</v>
      </c>
      <c r="L520" s="15" t="s">
        <v>25</v>
      </c>
      <c r="M520" s="15">
        <v>0</v>
      </c>
      <c r="N520" s="15" t="s">
        <v>25</v>
      </c>
      <c r="O520" s="15">
        <v>0</v>
      </c>
      <c r="P520" s="51">
        <f>IFERROR(MATCH(tbl_Data[[#This Row],[Account ]],tbl_Nominal[Account],0),"NOT FOUND")</f>
        <v>19</v>
      </c>
      <c r="Q520" s="49" t="str">
        <f>INDEX(tbl_Nominal[Sign],tbl_Data[[#This Row],[Account Match]])</f>
        <v>Negative</v>
      </c>
      <c r="R520" s="49" t="str">
        <f>INDEX(tbl_Nominal[L1 Group],tbl_Data[[#This Row],[Account Match]])</f>
        <v>Expenditure</v>
      </c>
      <c r="S520" s="49" t="str">
        <f>INDEX(tbl_Nominal[L2 Group],tbl_Data[[#This Row],[Account Match]])</f>
        <v>Overheads</v>
      </c>
      <c r="T520" s="50">
        <f>IF(tbl_Data[[#This Row],[Sign]]="Positive", tbl_Data[[#This Row],[Group Value ]],tbl_Data[[#This Row],[Group Value ]] * -1)</f>
        <v>0</v>
      </c>
    </row>
    <row r="521" spans="1:20">
      <c r="A521" s="15" t="s">
        <v>126</v>
      </c>
      <c r="B521" s="15" t="s">
        <v>210</v>
      </c>
      <c r="C521" s="15" t="s">
        <v>211</v>
      </c>
      <c r="D521" s="15" t="s">
        <v>108</v>
      </c>
      <c r="E521" s="15" t="s">
        <v>27</v>
      </c>
      <c r="F521" s="15" t="s">
        <v>44</v>
      </c>
      <c r="G521" s="15" t="s">
        <v>212</v>
      </c>
      <c r="H521" s="15" t="s">
        <v>132</v>
      </c>
      <c r="I521" s="15" t="s">
        <v>146</v>
      </c>
      <c r="J521" s="15" t="s">
        <v>112</v>
      </c>
      <c r="K521" s="15" t="s">
        <v>15</v>
      </c>
      <c r="L521" s="15" t="s">
        <v>25</v>
      </c>
      <c r="M521" s="15">
        <v>0</v>
      </c>
      <c r="N521" s="15" t="s">
        <v>25</v>
      </c>
      <c r="O521" s="15">
        <v>0</v>
      </c>
      <c r="P521" s="51">
        <f>IFERROR(MATCH(tbl_Data[[#This Row],[Account ]],tbl_Nominal[Account],0),"NOT FOUND")</f>
        <v>19</v>
      </c>
      <c r="Q521" s="49" t="str">
        <f>INDEX(tbl_Nominal[Sign],tbl_Data[[#This Row],[Account Match]])</f>
        <v>Negative</v>
      </c>
      <c r="R521" s="49" t="str">
        <f>INDEX(tbl_Nominal[L1 Group],tbl_Data[[#This Row],[Account Match]])</f>
        <v>Expenditure</v>
      </c>
      <c r="S521" s="49" t="str">
        <f>INDEX(tbl_Nominal[L2 Group],tbl_Data[[#This Row],[Account Match]])</f>
        <v>Overheads</v>
      </c>
      <c r="T521" s="50">
        <f>IF(tbl_Data[[#This Row],[Sign]]="Positive", tbl_Data[[#This Row],[Group Value ]],tbl_Data[[#This Row],[Group Value ]] * -1)</f>
        <v>0</v>
      </c>
    </row>
    <row r="522" spans="1:20">
      <c r="A522" s="15" t="s">
        <v>126</v>
      </c>
      <c r="B522" s="15" t="s">
        <v>210</v>
      </c>
      <c r="C522" s="15" t="s">
        <v>211</v>
      </c>
      <c r="D522" s="15" t="s">
        <v>108</v>
      </c>
      <c r="E522" s="15" t="s">
        <v>27</v>
      </c>
      <c r="F522" s="15" t="s">
        <v>44</v>
      </c>
      <c r="G522" s="15" t="s">
        <v>212</v>
      </c>
      <c r="H522" s="15" t="s">
        <v>42</v>
      </c>
      <c r="I522" s="15" t="s">
        <v>42</v>
      </c>
      <c r="J522" s="15" t="s">
        <v>112</v>
      </c>
      <c r="K522" s="15" t="s">
        <v>15</v>
      </c>
      <c r="L522" s="15" t="s">
        <v>25</v>
      </c>
      <c r="M522" s="15">
        <v>0</v>
      </c>
      <c r="N522" s="15" t="s">
        <v>25</v>
      </c>
      <c r="O522" s="15">
        <v>0</v>
      </c>
      <c r="P522" s="51">
        <f>IFERROR(MATCH(tbl_Data[[#This Row],[Account ]],tbl_Nominal[Account],0),"NOT FOUND")</f>
        <v>19</v>
      </c>
      <c r="Q522" s="49" t="str">
        <f>INDEX(tbl_Nominal[Sign],tbl_Data[[#This Row],[Account Match]])</f>
        <v>Negative</v>
      </c>
      <c r="R522" s="49" t="str">
        <f>INDEX(tbl_Nominal[L1 Group],tbl_Data[[#This Row],[Account Match]])</f>
        <v>Expenditure</v>
      </c>
      <c r="S522" s="49" t="str">
        <f>INDEX(tbl_Nominal[L2 Group],tbl_Data[[#This Row],[Account Match]])</f>
        <v>Overheads</v>
      </c>
      <c r="T522" s="50">
        <f>IF(tbl_Data[[#This Row],[Sign]]="Positive", tbl_Data[[#This Row],[Group Value ]],tbl_Data[[#This Row],[Group Value ]] * -1)</f>
        <v>0</v>
      </c>
    </row>
    <row r="523" spans="1:20">
      <c r="A523" s="15" t="s">
        <v>126</v>
      </c>
      <c r="B523" s="15" t="s">
        <v>213</v>
      </c>
      <c r="C523" s="15" t="s">
        <v>214</v>
      </c>
      <c r="D523" s="15" t="s">
        <v>28</v>
      </c>
      <c r="E523" s="15" t="s">
        <v>27</v>
      </c>
      <c r="F523" s="15" t="s">
        <v>107</v>
      </c>
      <c r="G523" s="15" t="s">
        <v>215</v>
      </c>
      <c r="H523" s="15" t="s">
        <v>132</v>
      </c>
      <c r="I523" s="15" t="s">
        <v>133</v>
      </c>
      <c r="J523" s="15" t="s">
        <v>112</v>
      </c>
      <c r="K523" s="15" t="s">
        <v>15</v>
      </c>
      <c r="L523" s="15" t="s">
        <v>25</v>
      </c>
      <c r="M523" s="15">
        <v>0</v>
      </c>
      <c r="N523" s="15" t="s">
        <v>25</v>
      </c>
      <c r="O523" s="15">
        <v>0</v>
      </c>
      <c r="P523" s="51">
        <f>IFERROR(MATCH(tbl_Data[[#This Row],[Account ]],tbl_Nominal[Account],0),"NOT FOUND")</f>
        <v>31</v>
      </c>
      <c r="Q523" s="49" t="str">
        <f>INDEX(tbl_Nominal[Sign],tbl_Data[[#This Row],[Account Match]])</f>
        <v>Negative</v>
      </c>
      <c r="R523" s="49" t="str">
        <f>INDEX(tbl_Nominal[L1 Group],tbl_Data[[#This Row],[Account Match]])</f>
        <v>Expenditure</v>
      </c>
      <c r="S523" s="49" t="str">
        <f>INDEX(tbl_Nominal[L2 Group],tbl_Data[[#This Row],[Account Match]])</f>
        <v>Overheads</v>
      </c>
      <c r="T523" s="50">
        <f>IF(tbl_Data[[#This Row],[Sign]]="Positive", tbl_Data[[#This Row],[Group Value ]],tbl_Data[[#This Row],[Group Value ]] * -1)</f>
        <v>0</v>
      </c>
    </row>
    <row r="524" spans="1:20">
      <c r="A524" s="15" t="s">
        <v>126</v>
      </c>
      <c r="B524" s="15" t="s">
        <v>213</v>
      </c>
      <c r="C524" s="15" t="s">
        <v>214</v>
      </c>
      <c r="D524" s="15" t="s">
        <v>28</v>
      </c>
      <c r="E524" s="15" t="s">
        <v>27</v>
      </c>
      <c r="F524" s="15" t="s">
        <v>107</v>
      </c>
      <c r="G524" s="15" t="s">
        <v>215</v>
      </c>
      <c r="H524" s="15" t="s">
        <v>132</v>
      </c>
      <c r="I524" s="15" t="s">
        <v>134</v>
      </c>
      <c r="J524" s="15" t="s">
        <v>112</v>
      </c>
      <c r="K524" s="15" t="s">
        <v>15</v>
      </c>
      <c r="L524" s="15" t="s">
        <v>25</v>
      </c>
      <c r="M524" s="15">
        <v>0</v>
      </c>
      <c r="N524" s="15" t="s">
        <v>25</v>
      </c>
      <c r="O524" s="15">
        <v>0</v>
      </c>
      <c r="P524" s="51">
        <f>IFERROR(MATCH(tbl_Data[[#This Row],[Account ]],tbl_Nominal[Account],0),"NOT FOUND")</f>
        <v>31</v>
      </c>
      <c r="Q524" s="49" t="str">
        <f>INDEX(tbl_Nominal[Sign],tbl_Data[[#This Row],[Account Match]])</f>
        <v>Negative</v>
      </c>
      <c r="R524" s="49" t="str">
        <f>INDEX(tbl_Nominal[L1 Group],tbl_Data[[#This Row],[Account Match]])</f>
        <v>Expenditure</v>
      </c>
      <c r="S524" s="49" t="str">
        <f>INDEX(tbl_Nominal[L2 Group],tbl_Data[[#This Row],[Account Match]])</f>
        <v>Overheads</v>
      </c>
      <c r="T524" s="50">
        <f>IF(tbl_Data[[#This Row],[Sign]]="Positive", tbl_Data[[#This Row],[Group Value ]],tbl_Data[[#This Row],[Group Value ]] * -1)</f>
        <v>0</v>
      </c>
    </row>
    <row r="525" spans="1:20">
      <c r="A525" s="15" t="s">
        <v>126</v>
      </c>
      <c r="B525" s="15" t="s">
        <v>213</v>
      </c>
      <c r="C525" s="15" t="s">
        <v>214</v>
      </c>
      <c r="D525" s="15" t="s">
        <v>28</v>
      </c>
      <c r="E525" s="15" t="s">
        <v>27</v>
      </c>
      <c r="F525" s="15" t="s">
        <v>107</v>
      </c>
      <c r="G525" s="15" t="s">
        <v>215</v>
      </c>
      <c r="H525" s="15" t="s">
        <v>132</v>
      </c>
      <c r="I525" s="15" t="s">
        <v>145</v>
      </c>
      <c r="J525" s="15" t="s">
        <v>112</v>
      </c>
      <c r="K525" s="15" t="s">
        <v>15</v>
      </c>
      <c r="L525" s="15" t="s">
        <v>25</v>
      </c>
      <c r="M525" s="15">
        <v>0</v>
      </c>
      <c r="N525" s="15" t="s">
        <v>25</v>
      </c>
      <c r="O525" s="15">
        <v>0</v>
      </c>
      <c r="P525" s="51">
        <f>IFERROR(MATCH(tbl_Data[[#This Row],[Account ]],tbl_Nominal[Account],0),"NOT FOUND")</f>
        <v>31</v>
      </c>
      <c r="Q525" s="49" t="str">
        <f>INDEX(tbl_Nominal[Sign],tbl_Data[[#This Row],[Account Match]])</f>
        <v>Negative</v>
      </c>
      <c r="R525" s="49" t="str">
        <f>INDEX(tbl_Nominal[L1 Group],tbl_Data[[#This Row],[Account Match]])</f>
        <v>Expenditure</v>
      </c>
      <c r="S525" s="49" t="str">
        <f>INDEX(tbl_Nominal[L2 Group],tbl_Data[[#This Row],[Account Match]])</f>
        <v>Overheads</v>
      </c>
      <c r="T525" s="50">
        <f>IF(tbl_Data[[#This Row],[Sign]]="Positive", tbl_Data[[#This Row],[Group Value ]],tbl_Data[[#This Row],[Group Value ]] * -1)</f>
        <v>0</v>
      </c>
    </row>
    <row r="526" spans="1:20">
      <c r="A526" s="15" t="s">
        <v>126</v>
      </c>
      <c r="B526" s="15" t="s">
        <v>213</v>
      </c>
      <c r="C526" s="15" t="s">
        <v>214</v>
      </c>
      <c r="D526" s="15" t="s">
        <v>28</v>
      </c>
      <c r="E526" s="15" t="s">
        <v>27</v>
      </c>
      <c r="F526" s="15" t="s">
        <v>107</v>
      </c>
      <c r="G526" s="15" t="s">
        <v>215</v>
      </c>
      <c r="H526" s="15" t="s">
        <v>132</v>
      </c>
      <c r="I526" s="15" t="s">
        <v>135</v>
      </c>
      <c r="J526" s="15" t="s">
        <v>112</v>
      </c>
      <c r="K526" s="15" t="s">
        <v>15</v>
      </c>
      <c r="L526" s="15" t="s">
        <v>25</v>
      </c>
      <c r="M526" s="15">
        <v>0</v>
      </c>
      <c r="N526" s="15" t="s">
        <v>25</v>
      </c>
      <c r="O526" s="15">
        <v>0</v>
      </c>
      <c r="P526" s="51">
        <f>IFERROR(MATCH(tbl_Data[[#This Row],[Account ]],tbl_Nominal[Account],0),"NOT FOUND")</f>
        <v>31</v>
      </c>
      <c r="Q526" s="49" t="str">
        <f>INDEX(tbl_Nominal[Sign],tbl_Data[[#This Row],[Account Match]])</f>
        <v>Negative</v>
      </c>
      <c r="R526" s="49" t="str">
        <f>INDEX(tbl_Nominal[L1 Group],tbl_Data[[#This Row],[Account Match]])</f>
        <v>Expenditure</v>
      </c>
      <c r="S526" s="49" t="str">
        <f>INDEX(tbl_Nominal[L2 Group],tbl_Data[[#This Row],[Account Match]])</f>
        <v>Overheads</v>
      </c>
      <c r="T526" s="50">
        <f>IF(tbl_Data[[#This Row],[Sign]]="Positive", tbl_Data[[#This Row],[Group Value ]],tbl_Data[[#This Row],[Group Value ]] * -1)</f>
        <v>0</v>
      </c>
    </row>
    <row r="527" spans="1:20">
      <c r="A527" s="15" t="s">
        <v>126</v>
      </c>
      <c r="B527" s="15" t="s">
        <v>213</v>
      </c>
      <c r="C527" s="15" t="s">
        <v>214</v>
      </c>
      <c r="D527" s="15" t="s">
        <v>28</v>
      </c>
      <c r="E527" s="15" t="s">
        <v>27</v>
      </c>
      <c r="F527" s="15" t="s">
        <v>107</v>
      </c>
      <c r="G527" s="15" t="s">
        <v>215</v>
      </c>
      <c r="H527" s="15" t="s">
        <v>132</v>
      </c>
      <c r="I527" s="15" t="s">
        <v>146</v>
      </c>
      <c r="J527" s="15" t="s">
        <v>112</v>
      </c>
      <c r="K527" s="15" t="s">
        <v>15</v>
      </c>
      <c r="L527" s="15" t="s">
        <v>25</v>
      </c>
      <c r="M527" s="15">
        <v>0</v>
      </c>
      <c r="N527" s="15" t="s">
        <v>25</v>
      </c>
      <c r="O527" s="15">
        <v>0</v>
      </c>
      <c r="P527" s="51">
        <f>IFERROR(MATCH(tbl_Data[[#This Row],[Account ]],tbl_Nominal[Account],0),"NOT FOUND")</f>
        <v>31</v>
      </c>
      <c r="Q527" s="49" t="str">
        <f>INDEX(tbl_Nominal[Sign],tbl_Data[[#This Row],[Account Match]])</f>
        <v>Negative</v>
      </c>
      <c r="R527" s="49" t="str">
        <f>INDEX(tbl_Nominal[L1 Group],tbl_Data[[#This Row],[Account Match]])</f>
        <v>Expenditure</v>
      </c>
      <c r="S527" s="49" t="str">
        <f>INDEX(tbl_Nominal[L2 Group],tbl_Data[[#This Row],[Account Match]])</f>
        <v>Overheads</v>
      </c>
      <c r="T527" s="50">
        <f>IF(tbl_Data[[#This Row],[Sign]]="Positive", tbl_Data[[#This Row],[Group Value ]],tbl_Data[[#This Row],[Group Value ]] * -1)</f>
        <v>0</v>
      </c>
    </row>
    <row r="528" spans="1:20">
      <c r="A528" s="15" t="s">
        <v>126</v>
      </c>
      <c r="B528" s="15" t="s">
        <v>213</v>
      </c>
      <c r="C528" s="15" t="s">
        <v>214</v>
      </c>
      <c r="D528" s="15" t="s">
        <v>28</v>
      </c>
      <c r="E528" s="15" t="s">
        <v>27</v>
      </c>
      <c r="F528" s="15" t="s">
        <v>107</v>
      </c>
      <c r="G528" s="15" t="s">
        <v>215</v>
      </c>
      <c r="H528" s="15" t="s">
        <v>42</v>
      </c>
      <c r="I528" s="15" t="s">
        <v>42</v>
      </c>
      <c r="J528" s="15" t="s">
        <v>112</v>
      </c>
      <c r="K528" s="15" t="s">
        <v>15</v>
      </c>
      <c r="L528" s="15" t="s">
        <v>25</v>
      </c>
      <c r="M528" s="15">
        <v>66.67</v>
      </c>
      <c r="N528" s="15" t="s">
        <v>25</v>
      </c>
      <c r="O528" s="15">
        <v>66.67</v>
      </c>
      <c r="P528" s="51">
        <f>IFERROR(MATCH(tbl_Data[[#This Row],[Account ]],tbl_Nominal[Account],0),"NOT FOUND")</f>
        <v>31</v>
      </c>
      <c r="Q528" s="49" t="str">
        <f>INDEX(tbl_Nominal[Sign],tbl_Data[[#This Row],[Account Match]])</f>
        <v>Negative</v>
      </c>
      <c r="R528" s="49" t="str">
        <f>INDEX(tbl_Nominal[L1 Group],tbl_Data[[#This Row],[Account Match]])</f>
        <v>Expenditure</v>
      </c>
      <c r="S528" s="49" t="str">
        <f>INDEX(tbl_Nominal[L2 Group],tbl_Data[[#This Row],[Account Match]])</f>
        <v>Overheads</v>
      </c>
      <c r="T528" s="50">
        <f>IF(tbl_Data[[#This Row],[Sign]]="Positive", tbl_Data[[#This Row],[Group Value ]],tbl_Data[[#This Row],[Group Value ]] * -1)</f>
        <v>-66.67</v>
      </c>
    </row>
    <row r="529" spans="1:20">
      <c r="A529" s="15" t="s">
        <v>126</v>
      </c>
      <c r="B529" s="15" t="s">
        <v>216</v>
      </c>
      <c r="C529" s="15" t="s">
        <v>217</v>
      </c>
      <c r="D529" s="15" t="s">
        <v>28</v>
      </c>
      <c r="E529" s="15" t="s">
        <v>27</v>
      </c>
      <c r="F529" s="15" t="s">
        <v>44</v>
      </c>
      <c r="G529" s="15" t="s">
        <v>218</v>
      </c>
      <c r="H529" s="15" t="s">
        <v>132</v>
      </c>
      <c r="I529" s="15" t="s">
        <v>133</v>
      </c>
      <c r="J529" s="15" t="s">
        <v>112</v>
      </c>
      <c r="K529" s="15" t="s">
        <v>15</v>
      </c>
      <c r="L529" s="15" t="s">
        <v>25</v>
      </c>
      <c r="M529" s="15">
        <v>0</v>
      </c>
      <c r="N529" s="15" t="s">
        <v>25</v>
      </c>
      <c r="O529" s="15">
        <v>0</v>
      </c>
      <c r="P529" s="51">
        <f>IFERROR(MATCH(tbl_Data[[#This Row],[Account ]],tbl_Nominal[Account],0),"NOT FOUND")</f>
        <v>32</v>
      </c>
      <c r="Q529" s="49" t="str">
        <f>INDEX(tbl_Nominal[Sign],tbl_Data[[#This Row],[Account Match]])</f>
        <v>Negative</v>
      </c>
      <c r="R529" s="49" t="str">
        <f>INDEX(tbl_Nominal[L1 Group],tbl_Data[[#This Row],[Account Match]])</f>
        <v>Expenditure</v>
      </c>
      <c r="S529" s="49" t="str">
        <f>INDEX(tbl_Nominal[L2 Group],tbl_Data[[#This Row],[Account Match]])</f>
        <v>Overheads</v>
      </c>
      <c r="T529" s="50">
        <f>IF(tbl_Data[[#This Row],[Sign]]="Positive", tbl_Data[[#This Row],[Group Value ]],tbl_Data[[#This Row],[Group Value ]] * -1)</f>
        <v>0</v>
      </c>
    </row>
    <row r="530" spans="1:20">
      <c r="A530" s="15" t="s">
        <v>126</v>
      </c>
      <c r="B530" s="15" t="s">
        <v>216</v>
      </c>
      <c r="C530" s="15" t="s">
        <v>217</v>
      </c>
      <c r="D530" s="15" t="s">
        <v>28</v>
      </c>
      <c r="E530" s="15" t="s">
        <v>27</v>
      </c>
      <c r="F530" s="15" t="s">
        <v>44</v>
      </c>
      <c r="G530" s="15" t="s">
        <v>218</v>
      </c>
      <c r="H530" s="15" t="s">
        <v>132</v>
      </c>
      <c r="I530" s="15" t="s">
        <v>134</v>
      </c>
      <c r="J530" s="15" t="s">
        <v>112</v>
      </c>
      <c r="K530" s="15" t="s">
        <v>15</v>
      </c>
      <c r="L530" s="15" t="s">
        <v>25</v>
      </c>
      <c r="M530" s="15">
        <v>0</v>
      </c>
      <c r="N530" s="15" t="s">
        <v>25</v>
      </c>
      <c r="O530" s="15">
        <v>0</v>
      </c>
      <c r="P530" s="51">
        <f>IFERROR(MATCH(tbl_Data[[#This Row],[Account ]],tbl_Nominal[Account],0),"NOT FOUND")</f>
        <v>32</v>
      </c>
      <c r="Q530" s="49" t="str">
        <f>INDEX(tbl_Nominal[Sign],tbl_Data[[#This Row],[Account Match]])</f>
        <v>Negative</v>
      </c>
      <c r="R530" s="49" t="str">
        <f>INDEX(tbl_Nominal[L1 Group],tbl_Data[[#This Row],[Account Match]])</f>
        <v>Expenditure</v>
      </c>
      <c r="S530" s="49" t="str">
        <f>INDEX(tbl_Nominal[L2 Group],tbl_Data[[#This Row],[Account Match]])</f>
        <v>Overheads</v>
      </c>
      <c r="T530" s="50">
        <f>IF(tbl_Data[[#This Row],[Sign]]="Positive", tbl_Data[[#This Row],[Group Value ]],tbl_Data[[#This Row],[Group Value ]] * -1)</f>
        <v>0</v>
      </c>
    </row>
    <row r="531" spans="1:20">
      <c r="A531" s="15" t="s">
        <v>126</v>
      </c>
      <c r="B531" s="15" t="s">
        <v>216</v>
      </c>
      <c r="C531" s="15" t="s">
        <v>217</v>
      </c>
      <c r="D531" s="15" t="s">
        <v>28</v>
      </c>
      <c r="E531" s="15" t="s">
        <v>27</v>
      </c>
      <c r="F531" s="15" t="s">
        <v>44</v>
      </c>
      <c r="G531" s="15" t="s">
        <v>218</v>
      </c>
      <c r="H531" s="15" t="s">
        <v>132</v>
      </c>
      <c r="I531" s="15" t="s">
        <v>145</v>
      </c>
      <c r="J531" s="15" t="s">
        <v>112</v>
      </c>
      <c r="K531" s="15" t="s">
        <v>15</v>
      </c>
      <c r="L531" s="15" t="s">
        <v>25</v>
      </c>
      <c r="M531" s="15">
        <v>0</v>
      </c>
      <c r="N531" s="15" t="s">
        <v>25</v>
      </c>
      <c r="O531" s="15">
        <v>0</v>
      </c>
      <c r="P531" s="51">
        <f>IFERROR(MATCH(tbl_Data[[#This Row],[Account ]],tbl_Nominal[Account],0),"NOT FOUND")</f>
        <v>32</v>
      </c>
      <c r="Q531" s="49" t="str">
        <f>INDEX(tbl_Nominal[Sign],tbl_Data[[#This Row],[Account Match]])</f>
        <v>Negative</v>
      </c>
      <c r="R531" s="49" t="str">
        <f>INDEX(tbl_Nominal[L1 Group],tbl_Data[[#This Row],[Account Match]])</f>
        <v>Expenditure</v>
      </c>
      <c r="S531" s="49" t="str">
        <f>INDEX(tbl_Nominal[L2 Group],tbl_Data[[#This Row],[Account Match]])</f>
        <v>Overheads</v>
      </c>
      <c r="T531" s="50">
        <f>IF(tbl_Data[[#This Row],[Sign]]="Positive", tbl_Data[[#This Row],[Group Value ]],tbl_Data[[#This Row],[Group Value ]] * -1)</f>
        <v>0</v>
      </c>
    </row>
    <row r="532" spans="1:20">
      <c r="A532" s="15" t="s">
        <v>126</v>
      </c>
      <c r="B532" s="15" t="s">
        <v>216</v>
      </c>
      <c r="C532" s="15" t="s">
        <v>217</v>
      </c>
      <c r="D532" s="15" t="s">
        <v>28</v>
      </c>
      <c r="E532" s="15" t="s">
        <v>27</v>
      </c>
      <c r="F532" s="15" t="s">
        <v>44</v>
      </c>
      <c r="G532" s="15" t="s">
        <v>218</v>
      </c>
      <c r="H532" s="15" t="s">
        <v>132</v>
      </c>
      <c r="I532" s="15" t="s">
        <v>135</v>
      </c>
      <c r="J532" s="15" t="s">
        <v>112</v>
      </c>
      <c r="K532" s="15" t="s">
        <v>15</v>
      </c>
      <c r="L532" s="15" t="s">
        <v>25</v>
      </c>
      <c r="M532" s="15">
        <v>0</v>
      </c>
      <c r="N532" s="15" t="s">
        <v>25</v>
      </c>
      <c r="O532" s="15">
        <v>0</v>
      </c>
      <c r="P532" s="51">
        <f>IFERROR(MATCH(tbl_Data[[#This Row],[Account ]],tbl_Nominal[Account],0),"NOT FOUND")</f>
        <v>32</v>
      </c>
      <c r="Q532" s="49" t="str">
        <f>INDEX(tbl_Nominal[Sign],tbl_Data[[#This Row],[Account Match]])</f>
        <v>Negative</v>
      </c>
      <c r="R532" s="49" t="str">
        <f>INDEX(tbl_Nominal[L1 Group],tbl_Data[[#This Row],[Account Match]])</f>
        <v>Expenditure</v>
      </c>
      <c r="S532" s="49" t="str">
        <f>INDEX(tbl_Nominal[L2 Group],tbl_Data[[#This Row],[Account Match]])</f>
        <v>Overheads</v>
      </c>
      <c r="T532" s="50">
        <f>IF(tbl_Data[[#This Row],[Sign]]="Positive", tbl_Data[[#This Row],[Group Value ]],tbl_Data[[#This Row],[Group Value ]] * -1)</f>
        <v>0</v>
      </c>
    </row>
    <row r="533" spans="1:20">
      <c r="A533" s="15" t="s">
        <v>126</v>
      </c>
      <c r="B533" s="15" t="s">
        <v>216</v>
      </c>
      <c r="C533" s="15" t="s">
        <v>217</v>
      </c>
      <c r="D533" s="15" t="s">
        <v>28</v>
      </c>
      <c r="E533" s="15" t="s">
        <v>27</v>
      </c>
      <c r="F533" s="15" t="s">
        <v>44</v>
      </c>
      <c r="G533" s="15" t="s">
        <v>218</v>
      </c>
      <c r="H533" s="15" t="s">
        <v>132</v>
      </c>
      <c r="I533" s="15" t="s">
        <v>146</v>
      </c>
      <c r="J533" s="15" t="s">
        <v>112</v>
      </c>
      <c r="K533" s="15" t="s">
        <v>15</v>
      </c>
      <c r="L533" s="15" t="s">
        <v>25</v>
      </c>
      <c r="M533" s="15">
        <v>0</v>
      </c>
      <c r="N533" s="15" t="s">
        <v>25</v>
      </c>
      <c r="O533" s="15">
        <v>0</v>
      </c>
      <c r="P533" s="51">
        <f>IFERROR(MATCH(tbl_Data[[#This Row],[Account ]],tbl_Nominal[Account],0),"NOT FOUND")</f>
        <v>32</v>
      </c>
      <c r="Q533" s="49" t="str">
        <f>INDEX(tbl_Nominal[Sign],tbl_Data[[#This Row],[Account Match]])</f>
        <v>Negative</v>
      </c>
      <c r="R533" s="49" t="str">
        <f>INDEX(tbl_Nominal[L1 Group],tbl_Data[[#This Row],[Account Match]])</f>
        <v>Expenditure</v>
      </c>
      <c r="S533" s="49" t="str">
        <f>INDEX(tbl_Nominal[L2 Group],tbl_Data[[#This Row],[Account Match]])</f>
        <v>Overheads</v>
      </c>
      <c r="T533" s="50">
        <f>IF(tbl_Data[[#This Row],[Sign]]="Positive", tbl_Data[[#This Row],[Group Value ]],tbl_Data[[#This Row],[Group Value ]] * -1)</f>
        <v>0</v>
      </c>
    </row>
    <row r="534" spans="1:20">
      <c r="A534" s="15" t="s">
        <v>126</v>
      </c>
      <c r="B534" s="15" t="s">
        <v>216</v>
      </c>
      <c r="C534" s="15" t="s">
        <v>217</v>
      </c>
      <c r="D534" s="15" t="s">
        <v>28</v>
      </c>
      <c r="E534" s="15" t="s">
        <v>27</v>
      </c>
      <c r="F534" s="15" t="s">
        <v>44</v>
      </c>
      <c r="G534" s="15" t="s">
        <v>218</v>
      </c>
      <c r="H534" s="15" t="s">
        <v>42</v>
      </c>
      <c r="I534" s="15" t="s">
        <v>42</v>
      </c>
      <c r="J534" s="15" t="s">
        <v>112</v>
      </c>
      <c r="K534" s="15" t="s">
        <v>15</v>
      </c>
      <c r="L534" s="15" t="s">
        <v>25</v>
      </c>
      <c r="M534" s="15">
        <v>50</v>
      </c>
      <c r="N534" s="15" t="s">
        <v>25</v>
      </c>
      <c r="O534" s="15">
        <v>50</v>
      </c>
      <c r="P534" s="51">
        <f>IFERROR(MATCH(tbl_Data[[#This Row],[Account ]],tbl_Nominal[Account],0),"NOT FOUND")</f>
        <v>32</v>
      </c>
      <c r="Q534" s="49" t="str">
        <f>INDEX(tbl_Nominal[Sign],tbl_Data[[#This Row],[Account Match]])</f>
        <v>Negative</v>
      </c>
      <c r="R534" s="49" t="str">
        <f>INDEX(tbl_Nominal[L1 Group],tbl_Data[[#This Row],[Account Match]])</f>
        <v>Expenditure</v>
      </c>
      <c r="S534" s="49" t="str">
        <f>INDEX(tbl_Nominal[L2 Group],tbl_Data[[#This Row],[Account Match]])</f>
        <v>Overheads</v>
      </c>
      <c r="T534" s="50">
        <f>IF(tbl_Data[[#This Row],[Sign]]="Positive", tbl_Data[[#This Row],[Group Value ]],tbl_Data[[#This Row],[Group Value ]] * -1)</f>
        <v>-50</v>
      </c>
    </row>
    <row r="535" spans="1:20">
      <c r="A535" s="15" t="s">
        <v>126</v>
      </c>
      <c r="B535" s="15" t="s">
        <v>127</v>
      </c>
      <c r="C535" s="15" t="s">
        <v>128</v>
      </c>
      <c r="D535" s="15" t="s">
        <v>24</v>
      </c>
      <c r="E535" s="15" t="s">
        <v>129</v>
      </c>
      <c r="F535" s="15" t="s">
        <v>130</v>
      </c>
      <c r="G535" s="15" t="s">
        <v>131</v>
      </c>
      <c r="H535" s="15" t="s">
        <v>42</v>
      </c>
      <c r="I535" s="15" t="s">
        <v>42</v>
      </c>
      <c r="J535" s="15" t="s">
        <v>113</v>
      </c>
      <c r="K535" s="15" t="s">
        <v>15</v>
      </c>
      <c r="L535" s="15" t="s">
        <v>25</v>
      </c>
      <c r="M535" s="15">
        <v>4450</v>
      </c>
      <c r="N535" s="15" t="s">
        <v>25</v>
      </c>
      <c r="O535" s="15">
        <v>4450</v>
      </c>
      <c r="P535" s="51">
        <f>IFERROR(MATCH(tbl_Data[[#This Row],[Account ]],tbl_Nominal[Account],0),"NOT FOUND")</f>
        <v>3</v>
      </c>
      <c r="Q535" s="49" t="str">
        <f>INDEX(tbl_Nominal[Sign],tbl_Data[[#This Row],[Account Match]])</f>
        <v>Positive</v>
      </c>
      <c r="R535" s="49" t="str">
        <f>INDEX(tbl_Nominal[L1 Group],tbl_Data[[#This Row],[Account Match]])</f>
        <v>Revenue</v>
      </c>
      <c r="S535" s="49" t="str">
        <f>INDEX(tbl_Nominal[L2 Group],tbl_Data[[#This Row],[Account Match]])</f>
        <v>Revenue</v>
      </c>
      <c r="T535" s="50">
        <f>IF(tbl_Data[[#This Row],[Sign]]="Positive", tbl_Data[[#This Row],[Group Value ]],tbl_Data[[#This Row],[Group Value ]] * -1)</f>
        <v>4450</v>
      </c>
    </row>
    <row r="536" spans="1:20">
      <c r="A536" s="15" t="s">
        <v>126</v>
      </c>
      <c r="B536" s="15" t="s">
        <v>136</v>
      </c>
      <c r="C536" s="15" t="s">
        <v>137</v>
      </c>
      <c r="D536" s="15" t="s">
        <v>24</v>
      </c>
      <c r="E536" s="15" t="s">
        <v>106</v>
      </c>
      <c r="F536" s="15" t="s">
        <v>41</v>
      </c>
      <c r="G536" s="15" t="s">
        <v>138</v>
      </c>
      <c r="H536" s="15" t="s">
        <v>42</v>
      </c>
      <c r="I536" s="15" t="s">
        <v>42</v>
      </c>
      <c r="J536" s="15" t="s">
        <v>113</v>
      </c>
      <c r="K536" s="15" t="s">
        <v>15</v>
      </c>
      <c r="L536" s="15" t="s">
        <v>25</v>
      </c>
      <c r="M536" s="15">
        <v>200</v>
      </c>
      <c r="N536" s="15" t="s">
        <v>25</v>
      </c>
      <c r="O536" s="15">
        <v>200</v>
      </c>
      <c r="P536" s="51">
        <f>IFERROR(MATCH(tbl_Data[[#This Row],[Account ]],tbl_Nominal[Account],0),"NOT FOUND")</f>
        <v>4</v>
      </c>
      <c r="Q536" s="49" t="str">
        <f>INDEX(tbl_Nominal[Sign],tbl_Data[[#This Row],[Account Match]])</f>
        <v>Positive</v>
      </c>
      <c r="R536" s="49" t="str">
        <f>INDEX(tbl_Nominal[L1 Group],tbl_Data[[#This Row],[Account Match]])</f>
        <v>Revenue</v>
      </c>
      <c r="S536" s="49" t="str">
        <f>INDEX(tbl_Nominal[L2 Group],tbl_Data[[#This Row],[Account Match]])</f>
        <v>Revenue</v>
      </c>
      <c r="T536" s="50">
        <f>IF(tbl_Data[[#This Row],[Sign]]="Positive", tbl_Data[[#This Row],[Group Value ]],tbl_Data[[#This Row],[Group Value ]] * -1)</f>
        <v>200</v>
      </c>
    </row>
    <row r="537" spans="1:20">
      <c r="A537" s="15" t="s">
        <v>126</v>
      </c>
      <c r="B537" s="15" t="s">
        <v>127</v>
      </c>
      <c r="C537" s="15" t="s">
        <v>128</v>
      </c>
      <c r="D537" s="15" t="s">
        <v>24</v>
      </c>
      <c r="E537" s="15" t="s">
        <v>129</v>
      </c>
      <c r="F537" s="15" t="s">
        <v>130</v>
      </c>
      <c r="G537" s="15" t="s">
        <v>131</v>
      </c>
      <c r="H537" s="15" t="s">
        <v>132</v>
      </c>
      <c r="I537" s="15" t="s">
        <v>135</v>
      </c>
      <c r="J537" s="15" t="s">
        <v>114</v>
      </c>
      <c r="K537" s="15" t="s">
        <v>15</v>
      </c>
      <c r="L537" s="15" t="s">
        <v>25</v>
      </c>
      <c r="M537" s="15">
        <v>279.17</v>
      </c>
      <c r="N537" s="15" t="s">
        <v>25</v>
      </c>
      <c r="O537" s="15">
        <v>279.17</v>
      </c>
      <c r="P537" s="51">
        <f>IFERROR(MATCH(tbl_Data[[#This Row],[Account ]],tbl_Nominal[Account],0),"NOT FOUND")</f>
        <v>3</v>
      </c>
      <c r="Q537" s="49" t="str">
        <f>INDEX(tbl_Nominal[Sign],tbl_Data[[#This Row],[Account Match]])</f>
        <v>Positive</v>
      </c>
      <c r="R537" s="49" t="str">
        <f>INDEX(tbl_Nominal[L1 Group],tbl_Data[[#This Row],[Account Match]])</f>
        <v>Revenue</v>
      </c>
      <c r="S537" s="49" t="str">
        <f>INDEX(tbl_Nominal[L2 Group],tbl_Data[[#This Row],[Account Match]])</f>
        <v>Revenue</v>
      </c>
      <c r="T537" s="50">
        <f>IF(tbl_Data[[#This Row],[Sign]]="Positive", tbl_Data[[#This Row],[Group Value ]],tbl_Data[[#This Row],[Group Value ]] * -1)</f>
        <v>279.17</v>
      </c>
    </row>
    <row r="538" spans="1:20">
      <c r="A538" s="15" t="s">
        <v>126</v>
      </c>
      <c r="B538" s="15" t="s">
        <v>127</v>
      </c>
      <c r="C538" s="15" t="s">
        <v>128</v>
      </c>
      <c r="D538" s="15" t="s">
        <v>24</v>
      </c>
      <c r="E538" s="15" t="s">
        <v>129</v>
      </c>
      <c r="F538" s="15" t="s">
        <v>130</v>
      </c>
      <c r="G538" s="15" t="s">
        <v>131</v>
      </c>
      <c r="H538" s="15" t="s">
        <v>42</v>
      </c>
      <c r="I538" s="15" t="s">
        <v>42</v>
      </c>
      <c r="J538" s="15" t="s">
        <v>114</v>
      </c>
      <c r="K538" s="15" t="s">
        <v>15</v>
      </c>
      <c r="L538" s="15" t="s">
        <v>25</v>
      </c>
      <c r="M538" s="15">
        <v>0</v>
      </c>
      <c r="N538" s="15" t="s">
        <v>25</v>
      </c>
      <c r="O538" s="15">
        <v>0</v>
      </c>
      <c r="P538" s="51">
        <f>IFERROR(MATCH(tbl_Data[[#This Row],[Account ]],tbl_Nominal[Account],0),"NOT FOUND")</f>
        <v>3</v>
      </c>
      <c r="Q538" s="49" t="str">
        <f>INDEX(tbl_Nominal[Sign],tbl_Data[[#This Row],[Account Match]])</f>
        <v>Positive</v>
      </c>
      <c r="R538" s="49" t="str">
        <f>INDEX(tbl_Nominal[L1 Group],tbl_Data[[#This Row],[Account Match]])</f>
        <v>Revenue</v>
      </c>
      <c r="S538" s="49" t="str">
        <f>INDEX(tbl_Nominal[L2 Group],tbl_Data[[#This Row],[Account Match]])</f>
        <v>Revenue</v>
      </c>
      <c r="T538" s="50">
        <f>IF(tbl_Data[[#This Row],[Sign]]="Positive", tbl_Data[[#This Row],[Group Value ]],tbl_Data[[#This Row],[Group Value ]] * -1)</f>
        <v>0</v>
      </c>
    </row>
    <row r="539" spans="1:20">
      <c r="A539" s="15" t="s">
        <v>126</v>
      </c>
      <c r="B539" s="15" t="s">
        <v>136</v>
      </c>
      <c r="C539" s="15" t="s">
        <v>137</v>
      </c>
      <c r="D539" s="15" t="s">
        <v>24</v>
      </c>
      <c r="E539" s="15" t="s">
        <v>106</v>
      </c>
      <c r="F539" s="15" t="s">
        <v>41</v>
      </c>
      <c r="G539" s="15" t="s">
        <v>138</v>
      </c>
      <c r="H539" s="15" t="s">
        <v>132</v>
      </c>
      <c r="I539" s="15" t="s">
        <v>135</v>
      </c>
      <c r="J539" s="15" t="s">
        <v>114</v>
      </c>
      <c r="K539" s="15" t="s">
        <v>15</v>
      </c>
      <c r="L539" s="15" t="s">
        <v>25</v>
      </c>
      <c r="M539" s="15">
        <v>0</v>
      </c>
      <c r="N539" s="15" t="s">
        <v>25</v>
      </c>
      <c r="O539" s="15">
        <v>0</v>
      </c>
      <c r="P539" s="51">
        <f>IFERROR(MATCH(tbl_Data[[#This Row],[Account ]],tbl_Nominal[Account],0),"NOT FOUND")</f>
        <v>4</v>
      </c>
      <c r="Q539" s="49" t="str">
        <f>INDEX(tbl_Nominal[Sign],tbl_Data[[#This Row],[Account Match]])</f>
        <v>Positive</v>
      </c>
      <c r="R539" s="49" t="str">
        <f>INDEX(tbl_Nominal[L1 Group],tbl_Data[[#This Row],[Account Match]])</f>
        <v>Revenue</v>
      </c>
      <c r="S539" s="49" t="str">
        <f>INDEX(tbl_Nominal[L2 Group],tbl_Data[[#This Row],[Account Match]])</f>
        <v>Revenue</v>
      </c>
      <c r="T539" s="50">
        <f>IF(tbl_Data[[#This Row],[Sign]]="Positive", tbl_Data[[#This Row],[Group Value ]],tbl_Data[[#This Row],[Group Value ]] * -1)</f>
        <v>0</v>
      </c>
    </row>
    <row r="540" spans="1:20">
      <c r="A540" s="15" t="s">
        <v>126</v>
      </c>
      <c r="B540" s="15" t="s">
        <v>136</v>
      </c>
      <c r="C540" s="15" t="s">
        <v>137</v>
      </c>
      <c r="D540" s="15" t="s">
        <v>24</v>
      </c>
      <c r="E540" s="15" t="s">
        <v>106</v>
      </c>
      <c r="F540" s="15" t="s">
        <v>41</v>
      </c>
      <c r="G540" s="15" t="s">
        <v>138</v>
      </c>
      <c r="H540" s="15" t="s">
        <v>42</v>
      </c>
      <c r="I540" s="15" t="s">
        <v>42</v>
      </c>
      <c r="J540" s="15" t="s">
        <v>114</v>
      </c>
      <c r="K540" s="15" t="s">
        <v>15</v>
      </c>
      <c r="L540" s="15" t="s">
        <v>25</v>
      </c>
      <c r="M540" s="15">
        <v>4750</v>
      </c>
      <c r="N540" s="15" t="s">
        <v>25</v>
      </c>
      <c r="O540" s="15">
        <v>4750</v>
      </c>
      <c r="P540" s="51">
        <f>IFERROR(MATCH(tbl_Data[[#This Row],[Account ]],tbl_Nominal[Account],0),"NOT FOUND")</f>
        <v>4</v>
      </c>
      <c r="Q540" s="49" t="str">
        <f>INDEX(tbl_Nominal[Sign],tbl_Data[[#This Row],[Account Match]])</f>
        <v>Positive</v>
      </c>
      <c r="R540" s="49" t="str">
        <f>INDEX(tbl_Nominal[L1 Group],tbl_Data[[#This Row],[Account Match]])</f>
        <v>Revenue</v>
      </c>
      <c r="S540" s="49" t="str">
        <f>INDEX(tbl_Nominal[L2 Group],tbl_Data[[#This Row],[Account Match]])</f>
        <v>Revenue</v>
      </c>
      <c r="T540" s="50">
        <f>IF(tbl_Data[[#This Row],[Sign]]="Positive", tbl_Data[[#This Row],[Group Value ]],tbl_Data[[#This Row],[Group Value ]] * -1)</f>
        <v>4750</v>
      </c>
    </row>
    <row r="541" spans="1:20">
      <c r="A541" s="15" t="s">
        <v>126</v>
      </c>
      <c r="B541" s="15" t="s">
        <v>139</v>
      </c>
      <c r="C541" s="15" t="s">
        <v>140</v>
      </c>
      <c r="D541" s="15" t="s">
        <v>24</v>
      </c>
      <c r="E541" s="15" t="s">
        <v>106</v>
      </c>
      <c r="F541" s="15" t="s">
        <v>41</v>
      </c>
      <c r="G541" s="15" t="s">
        <v>141</v>
      </c>
      <c r="H541" s="15" t="s">
        <v>132</v>
      </c>
      <c r="I541" s="15" t="s">
        <v>135</v>
      </c>
      <c r="J541" s="15" t="s">
        <v>114</v>
      </c>
      <c r="K541" s="15" t="s">
        <v>15</v>
      </c>
      <c r="L541" s="15" t="s">
        <v>25</v>
      </c>
      <c r="M541" s="15">
        <v>0</v>
      </c>
      <c r="N541" s="15" t="s">
        <v>25</v>
      </c>
      <c r="O541" s="15">
        <v>0</v>
      </c>
      <c r="P541" s="51">
        <f>IFERROR(MATCH(tbl_Data[[#This Row],[Account ]],tbl_Nominal[Account],0),"NOT FOUND")</f>
        <v>5</v>
      </c>
      <c r="Q541" s="49" t="str">
        <f>INDEX(tbl_Nominal[Sign],tbl_Data[[#This Row],[Account Match]])</f>
        <v>Positive</v>
      </c>
      <c r="R541" s="49" t="str">
        <f>INDEX(tbl_Nominal[L1 Group],tbl_Data[[#This Row],[Account Match]])</f>
        <v>Revenue</v>
      </c>
      <c r="S541" s="49" t="str">
        <f>INDEX(tbl_Nominal[L2 Group],tbl_Data[[#This Row],[Account Match]])</f>
        <v>Revenue</v>
      </c>
      <c r="T541" s="50">
        <f>IF(tbl_Data[[#This Row],[Sign]]="Positive", tbl_Data[[#This Row],[Group Value ]],tbl_Data[[#This Row],[Group Value ]] * -1)</f>
        <v>0</v>
      </c>
    </row>
    <row r="542" spans="1:20">
      <c r="A542" s="15" t="s">
        <v>126</v>
      </c>
      <c r="B542" s="15" t="s">
        <v>139</v>
      </c>
      <c r="C542" s="15" t="s">
        <v>140</v>
      </c>
      <c r="D542" s="15" t="s">
        <v>24</v>
      </c>
      <c r="E542" s="15" t="s">
        <v>106</v>
      </c>
      <c r="F542" s="15" t="s">
        <v>41</v>
      </c>
      <c r="G542" s="15" t="s">
        <v>141</v>
      </c>
      <c r="H542" s="15" t="s">
        <v>42</v>
      </c>
      <c r="I542" s="15" t="s">
        <v>42</v>
      </c>
      <c r="J542" s="15" t="s">
        <v>114</v>
      </c>
      <c r="K542" s="15" t="s">
        <v>15</v>
      </c>
      <c r="L542" s="15" t="s">
        <v>25</v>
      </c>
      <c r="M542" s="15">
        <v>700</v>
      </c>
      <c r="N542" s="15" t="s">
        <v>25</v>
      </c>
      <c r="O542" s="15">
        <v>700</v>
      </c>
      <c r="P542" s="51">
        <f>IFERROR(MATCH(tbl_Data[[#This Row],[Account ]],tbl_Nominal[Account],0),"NOT FOUND")</f>
        <v>5</v>
      </c>
      <c r="Q542" s="49" t="str">
        <f>INDEX(tbl_Nominal[Sign],tbl_Data[[#This Row],[Account Match]])</f>
        <v>Positive</v>
      </c>
      <c r="R542" s="49" t="str">
        <f>INDEX(tbl_Nominal[L1 Group],tbl_Data[[#This Row],[Account Match]])</f>
        <v>Revenue</v>
      </c>
      <c r="S542" s="49" t="str">
        <f>INDEX(tbl_Nominal[L2 Group],tbl_Data[[#This Row],[Account Match]])</f>
        <v>Revenue</v>
      </c>
      <c r="T542" s="50">
        <f>IF(tbl_Data[[#This Row],[Sign]]="Positive", tbl_Data[[#This Row],[Group Value ]],tbl_Data[[#This Row],[Group Value ]] * -1)</f>
        <v>700</v>
      </c>
    </row>
    <row r="543" spans="1:20">
      <c r="A543" s="15" t="s">
        <v>126</v>
      </c>
      <c r="B543" s="15" t="s">
        <v>127</v>
      </c>
      <c r="C543" s="15" t="s">
        <v>128</v>
      </c>
      <c r="D543" s="15" t="s">
        <v>24</v>
      </c>
      <c r="E543" s="15" t="s">
        <v>129</v>
      </c>
      <c r="F543" s="15" t="s">
        <v>130</v>
      </c>
      <c r="G543" s="15" t="s">
        <v>131</v>
      </c>
      <c r="H543" s="15" t="s">
        <v>42</v>
      </c>
      <c r="I543" s="15" t="s">
        <v>42</v>
      </c>
      <c r="J543" s="15" t="s">
        <v>115</v>
      </c>
      <c r="K543" s="15" t="s">
        <v>15</v>
      </c>
      <c r="L543" s="15" t="s">
        <v>25</v>
      </c>
      <c r="M543" s="15">
        <v>24450</v>
      </c>
      <c r="N543" s="15" t="s">
        <v>25</v>
      </c>
      <c r="O543" s="15">
        <v>24450</v>
      </c>
      <c r="P543" s="51">
        <f>IFERROR(MATCH(tbl_Data[[#This Row],[Account ]],tbl_Nominal[Account],0),"NOT FOUND")</f>
        <v>3</v>
      </c>
      <c r="Q543" s="49" t="str">
        <f>INDEX(tbl_Nominal[Sign],tbl_Data[[#This Row],[Account Match]])</f>
        <v>Positive</v>
      </c>
      <c r="R543" s="49" t="str">
        <f>INDEX(tbl_Nominal[L1 Group],tbl_Data[[#This Row],[Account Match]])</f>
        <v>Revenue</v>
      </c>
      <c r="S543" s="49" t="str">
        <f>INDEX(tbl_Nominal[L2 Group],tbl_Data[[#This Row],[Account Match]])</f>
        <v>Revenue</v>
      </c>
      <c r="T543" s="50">
        <f>IF(tbl_Data[[#This Row],[Sign]]="Positive", tbl_Data[[#This Row],[Group Value ]],tbl_Data[[#This Row],[Group Value ]] * -1)</f>
        <v>24450</v>
      </c>
    </row>
  </sheetData>
  <pageMargins left="0.7" right="0.7" top="0.75" bottom="0.75" header="0.3" footer="0.3"/>
  <customProperties>
    <customPr name="SaaSBIProperties" r:id="rId1"/>
  </customPropertie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6EDB-E2B3-4248-A279-95E446E01DF8}">
  <sheetPr>
    <tabColor rgb="FFFFFFCC"/>
  </sheetPr>
  <dimension ref="A1:P39"/>
  <sheetViews>
    <sheetView showGridLines="0" workbookViewId="0"/>
  </sheetViews>
  <sheetFormatPr defaultColWidth="0" defaultRowHeight="14.5"/>
  <cols>
    <col min="1" max="1" width="4.90625" customWidth="1"/>
    <col min="2" max="2" width="26" bestFit="1" customWidth="1"/>
    <col min="3" max="3" width="10.54296875" bestFit="1" customWidth="1"/>
    <col min="4" max="4" width="4" customWidth="1"/>
    <col min="5" max="5" width="11.08984375" customWidth="1"/>
    <col min="6" max="6" width="2.1796875" customWidth="1"/>
    <col min="7" max="7" width="11.08984375" customWidth="1"/>
    <col min="8" max="8" width="2.453125" customWidth="1"/>
    <col min="9" max="9" width="25.453125" bestFit="1" customWidth="1"/>
    <col min="10" max="10" width="14.1796875" customWidth="1"/>
    <col min="11" max="11" width="12.90625" customWidth="1"/>
    <col min="12" max="12" width="11.453125" bestFit="1" customWidth="1"/>
    <col min="13" max="13" width="6.453125" customWidth="1"/>
    <col min="14" max="15" width="8.90625" hidden="1" customWidth="1"/>
    <col min="16" max="16" width="0" hidden="1" customWidth="1"/>
    <col min="17" max="16384" width="8.90625" hidden="1"/>
  </cols>
  <sheetData>
    <row r="1" spans="1:12" ht="26">
      <c r="A1" s="23" t="s">
        <v>8</v>
      </c>
    </row>
    <row r="3" spans="1:12">
      <c r="B3" s="2" t="s">
        <v>0</v>
      </c>
      <c r="E3" s="2" t="s">
        <v>93</v>
      </c>
    </row>
    <row r="5" spans="1:12">
      <c r="B5" s="1" t="s">
        <v>5</v>
      </c>
      <c r="E5" t="s">
        <v>87</v>
      </c>
      <c r="G5" t="s">
        <v>88</v>
      </c>
      <c r="I5" t="s">
        <v>9</v>
      </c>
    </row>
    <row r="7" spans="1:12">
      <c r="B7" t="s">
        <v>7</v>
      </c>
      <c r="C7" s="4">
        <v>43556</v>
      </c>
      <c r="E7" s="21" t="s">
        <v>10</v>
      </c>
      <c r="G7" s="21" t="s">
        <v>11</v>
      </c>
      <c r="I7" t="s">
        <v>125</v>
      </c>
      <c r="J7" t="s">
        <v>49</v>
      </c>
      <c r="K7" t="s">
        <v>10</v>
      </c>
      <c r="L7" t="s">
        <v>11</v>
      </c>
    </row>
    <row r="8" spans="1:12">
      <c r="E8" t="s">
        <v>41</v>
      </c>
      <c r="G8" t="s">
        <v>41</v>
      </c>
      <c r="I8" s="33" t="s">
        <v>150</v>
      </c>
      <c r="J8" s="33" t="s">
        <v>50</v>
      </c>
      <c r="K8" s="33" t="s">
        <v>41</v>
      </c>
      <c r="L8" s="33" t="s">
        <v>41</v>
      </c>
    </row>
    <row r="9" spans="1:12">
      <c r="B9" t="s">
        <v>96</v>
      </c>
      <c r="C9" s="47">
        <f>EOMONTH(C7,11)</f>
        <v>43921</v>
      </c>
      <c r="E9" t="s">
        <v>52</v>
      </c>
      <c r="G9" t="s">
        <v>54</v>
      </c>
      <c r="I9" s="33" t="s">
        <v>153</v>
      </c>
      <c r="J9" s="33" t="s">
        <v>50</v>
      </c>
      <c r="K9" s="33" t="s">
        <v>41</v>
      </c>
      <c r="L9" s="33" t="s">
        <v>41</v>
      </c>
    </row>
    <row r="10" spans="1:12">
      <c r="G10" t="s">
        <v>53</v>
      </c>
      <c r="I10" s="33" t="s">
        <v>128</v>
      </c>
      <c r="J10" s="33" t="s">
        <v>50</v>
      </c>
      <c r="K10" s="33" t="s">
        <v>41</v>
      </c>
      <c r="L10" s="33" t="s">
        <v>41</v>
      </c>
    </row>
    <row r="11" spans="1:12">
      <c r="B11" s="1" t="s">
        <v>1</v>
      </c>
      <c r="I11" s="33" t="s">
        <v>137</v>
      </c>
      <c r="J11" s="33" t="s">
        <v>50</v>
      </c>
      <c r="K11" s="33" t="s">
        <v>41</v>
      </c>
      <c r="L11" s="33" t="s">
        <v>41</v>
      </c>
    </row>
    <row r="12" spans="1:12">
      <c r="I12" s="33" t="s">
        <v>140</v>
      </c>
      <c r="J12" s="33" t="s">
        <v>50</v>
      </c>
      <c r="K12" s="33" t="s">
        <v>41</v>
      </c>
      <c r="L12" s="33" t="s">
        <v>41</v>
      </c>
    </row>
    <row r="13" spans="1:12">
      <c r="B13" t="s">
        <v>2</v>
      </c>
      <c r="C13" s="19" t="str">
        <f>TEXT(C9,"mmm")</f>
        <v>Mar</v>
      </c>
      <c r="I13" s="33" t="s">
        <v>156</v>
      </c>
      <c r="J13" s="33" t="s">
        <v>51</v>
      </c>
      <c r="K13" s="33" t="s">
        <v>52</v>
      </c>
      <c r="L13" s="33" t="s">
        <v>54</v>
      </c>
    </row>
    <row r="14" spans="1:12">
      <c r="I14" s="33" t="s">
        <v>159</v>
      </c>
      <c r="J14" s="33" t="s">
        <v>51</v>
      </c>
      <c r="K14" s="33" t="s">
        <v>52</v>
      </c>
      <c r="L14" s="33" t="s">
        <v>54</v>
      </c>
    </row>
    <row r="15" spans="1:12">
      <c r="B15" t="s">
        <v>3</v>
      </c>
      <c r="C15" s="19" t="str">
        <f>TEXT(C9,"yyyy")</f>
        <v>2020</v>
      </c>
      <c r="I15" s="33" t="s">
        <v>162</v>
      </c>
      <c r="J15" s="33" t="s">
        <v>51</v>
      </c>
      <c r="K15" s="33" t="s">
        <v>52</v>
      </c>
      <c r="L15" s="33" t="s">
        <v>54</v>
      </c>
    </row>
    <row r="16" spans="1:12">
      <c r="I16" s="33" t="s">
        <v>165</v>
      </c>
      <c r="J16" s="33" t="s">
        <v>51</v>
      </c>
      <c r="K16" s="33" t="s">
        <v>52</v>
      </c>
      <c r="L16" s="33" t="s">
        <v>54</v>
      </c>
    </row>
    <row r="17" spans="2:12">
      <c r="B17" t="s">
        <v>4</v>
      </c>
      <c r="C17" s="18">
        <v>12</v>
      </c>
      <c r="I17" s="33" t="s">
        <v>168</v>
      </c>
      <c r="J17" s="33" t="s">
        <v>51</v>
      </c>
      <c r="K17" s="33" t="s">
        <v>52</v>
      </c>
      <c r="L17" s="33" t="s">
        <v>54</v>
      </c>
    </row>
    <row r="18" spans="2:12">
      <c r="I18" s="33" t="s">
        <v>171</v>
      </c>
      <c r="J18" s="33" t="s">
        <v>51</v>
      </c>
      <c r="K18" s="33" t="s">
        <v>52</v>
      </c>
      <c r="L18" s="33" t="s">
        <v>54</v>
      </c>
    </row>
    <row r="19" spans="2:12">
      <c r="B19" t="s">
        <v>46</v>
      </c>
      <c r="C19" s="18" t="str">
        <f>C13 &amp; " " &amp; C15</f>
        <v>Mar 2020</v>
      </c>
      <c r="I19" s="33" t="s">
        <v>174</v>
      </c>
      <c r="J19" s="33" t="s">
        <v>51</v>
      </c>
      <c r="K19" s="33" t="s">
        <v>52</v>
      </c>
      <c r="L19" s="33" t="s">
        <v>54</v>
      </c>
    </row>
    <row r="20" spans="2:12">
      <c r="I20" s="33" t="s">
        <v>177</v>
      </c>
      <c r="J20" s="33" t="s">
        <v>51</v>
      </c>
      <c r="K20" s="33" t="s">
        <v>52</v>
      </c>
      <c r="L20" s="33" t="s">
        <v>54</v>
      </c>
    </row>
    <row r="21" spans="2:12">
      <c r="I21" s="33" t="s">
        <v>180</v>
      </c>
      <c r="J21" s="33" t="s">
        <v>51</v>
      </c>
      <c r="K21" s="33" t="s">
        <v>52</v>
      </c>
      <c r="L21" s="33" t="s">
        <v>54</v>
      </c>
    </row>
    <row r="22" spans="2:12">
      <c r="I22" s="33" t="s">
        <v>201</v>
      </c>
      <c r="J22" s="33" t="s">
        <v>51</v>
      </c>
      <c r="K22" s="33" t="s">
        <v>52</v>
      </c>
      <c r="L22" s="33" t="s">
        <v>53</v>
      </c>
    </row>
    <row r="23" spans="2:12">
      <c r="I23" s="33" t="s">
        <v>204</v>
      </c>
      <c r="J23" s="33" t="s">
        <v>51</v>
      </c>
      <c r="K23" s="33" t="s">
        <v>52</v>
      </c>
      <c r="L23" s="33" t="s">
        <v>53</v>
      </c>
    </row>
    <row r="24" spans="2:12">
      <c r="I24" s="33" t="s">
        <v>207</v>
      </c>
      <c r="J24" s="33" t="s">
        <v>51</v>
      </c>
      <c r="K24" s="33" t="s">
        <v>52</v>
      </c>
      <c r="L24" s="33" t="s">
        <v>53</v>
      </c>
    </row>
    <row r="25" spans="2:12">
      <c r="I25" s="33" t="s">
        <v>209</v>
      </c>
      <c r="J25" s="33" t="s">
        <v>51</v>
      </c>
      <c r="K25" s="33" t="s">
        <v>52</v>
      </c>
      <c r="L25" s="33" t="s">
        <v>53</v>
      </c>
    </row>
    <row r="26" spans="2:12">
      <c r="I26" s="33" t="s">
        <v>211</v>
      </c>
      <c r="J26" s="33" t="s">
        <v>51</v>
      </c>
      <c r="K26" s="33" t="s">
        <v>52</v>
      </c>
      <c r="L26" s="33" t="s">
        <v>53</v>
      </c>
    </row>
    <row r="27" spans="2:12">
      <c r="I27" s="33" t="s">
        <v>183</v>
      </c>
      <c r="J27" s="33" t="s">
        <v>51</v>
      </c>
      <c r="K27" s="33" t="s">
        <v>52</v>
      </c>
      <c r="L27" s="33" t="s">
        <v>53</v>
      </c>
    </row>
    <row r="28" spans="2:12">
      <c r="I28" s="33" t="s">
        <v>186</v>
      </c>
      <c r="J28" s="33" t="s">
        <v>51</v>
      </c>
      <c r="K28" s="33" t="s">
        <v>52</v>
      </c>
      <c r="L28" s="33" t="s">
        <v>53</v>
      </c>
    </row>
    <row r="29" spans="2:12">
      <c r="I29" s="33" t="s">
        <v>189</v>
      </c>
      <c r="J29" s="33" t="s">
        <v>51</v>
      </c>
      <c r="K29" s="33" t="s">
        <v>52</v>
      </c>
      <c r="L29" s="33" t="s">
        <v>53</v>
      </c>
    </row>
    <row r="30" spans="2:12">
      <c r="I30" s="33" t="s">
        <v>109</v>
      </c>
      <c r="J30" s="33" t="s">
        <v>51</v>
      </c>
      <c r="K30" s="33" t="s">
        <v>52</v>
      </c>
      <c r="L30" s="33" t="s">
        <v>53</v>
      </c>
    </row>
    <row r="31" spans="2:12">
      <c r="I31" s="33" t="s">
        <v>196</v>
      </c>
      <c r="J31" s="33" t="s">
        <v>51</v>
      </c>
      <c r="K31" s="33" t="s">
        <v>52</v>
      </c>
      <c r="L31" s="33" t="s">
        <v>53</v>
      </c>
    </row>
    <row r="32" spans="2:12">
      <c r="I32" s="33" t="s">
        <v>199</v>
      </c>
      <c r="J32" s="33" t="s">
        <v>51</v>
      </c>
      <c r="K32" s="33" t="s">
        <v>52</v>
      </c>
      <c r="L32" s="33" t="s">
        <v>53</v>
      </c>
    </row>
    <row r="33" spans="9:12">
      <c r="I33" s="33" t="s">
        <v>220</v>
      </c>
      <c r="J33" s="33" t="s">
        <v>51</v>
      </c>
      <c r="K33" s="33" t="s">
        <v>52</v>
      </c>
      <c r="L33" s="33" t="s">
        <v>53</v>
      </c>
    </row>
    <row r="34" spans="9:12">
      <c r="I34" s="33" t="s">
        <v>143</v>
      </c>
      <c r="J34" s="33" t="s">
        <v>51</v>
      </c>
      <c r="K34" s="33" t="s">
        <v>52</v>
      </c>
      <c r="L34" s="33" t="s">
        <v>53</v>
      </c>
    </row>
    <row r="35" spans="9:12">
      <c r="I35" s="33" t="s">
        <v>222</v>
      </c>
      <c r="J35" s="33" t="s">
        <v>51</v>
      </c>
      <c r="K35" s="33" t="s">
        <v>52</v>
      </c>
      <c r="L35" s="33" t="s">
        <v>53</v>
      </c>
    </row>
    <row r="36" spans="9:12">
      <c r="I36" s="33" t="s">
        <v>148</v>
      </c>
      <c r="J36" s="33" t="s">
        <v>51</v>
      </c>
      <c r="K36" s="33" t="s">
        <v>52</v>
      </c>
      <c r="L36" s="33" t="s">
        <v>53</v>
      </c>
    </row>
    <row r="37" spans="9:12">
      <c r="I37" s="33" t="s">
        <v>224</v>
      </c>
      <c r="J37" s="33" t="s">
        <v>51</v>
      </c>
      <c r="K37" s="33" t="s">
        <v>52</v>
      </c>
      <c r="L37" s="33" t="s">
        <v>53</v>
      </c>
    </row>
    <row r="38" spans="9:12">
      <c r="I38" s="33" t="s">
        <v>214</v>
      </c>
      <c r="J38" s="33" t="s">
        <v>51</v>
      </c>
      <c r="K38" s="33" t="s">
        <v>52</v>
      </c>
      <c r="L38" s="33" t="s">
        <v>53</v>
      </c>
    </row>
    <row r="39" spans="9:12">
      <c r="I39" s="33" t="s">
        <v>217</v>
      </c>
      <c r="J39" s="33" t="s">
        <v>51</v>
      </c>
      <c r="K39" s="33" t="s">
        <v>52</v>
      </c>
      <c r="L39" s="33" t="s">
        <v>53</v>
      </c>
    </row>
  </sheetData>
  <dataValidations count="3">
    <dataValidation type="list" allowBlank="1" showInputMessage="1" showErrorMessage="1" sqref="J8:J39" xr:uid="{CDED022E-718C-4ACC-822B-FCDDF72471FD}">
      <formula1>"Positive,Negative"</formula1>
    </dataValidation>
    <dataValidation type="list" allowBlank="1" showInputMessage="1" showErrorMessage="1" error="Please select from dropdown list" prompt="Please select from dropdown list" sqref="K8:K39" xr:uid="{752C5B4F-59F0-4257-8C79-8C448691CEE7}">
      <formula1>LU_List_L1Group</formula1>
    </dataValidation>
    <dataValidation type="list" allowBlank="1" showInputMessage="1" showErrorMessage="1" error="Please select from dropdown list" prompt="Please select from dropdown list" sqref="L8:L39" xr:uid="{FD464A59-AE10-4E25-89FE-84A1FF00ADFB}">
      <formula1>LU_List_L2Group</formula1>
    </dataValidation>
  </dataValidations>
  <pageMargins left="0.7" right="0.7" top="0.75" bottom="0.75" header="0.3" footer="0.3"/>
  <pageSetup paperSize="9" orientation="portrait" horizontalDpi="0" verticalDpi="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6 f 1 e 0 5 d 9 - 5 e a 9 - 4 0 e 1 - 8 5 4 d - 8 4 3 1 5 f 7 a b 6 2 f "   x m l n s = " h t t p : / / s c h e m a s . m i c r o s o f t . c o m / D a t a M a s h u p " > A A A A A B 4 H A A B Q S w M E F A A C A A g A 5 I 1 o T 2 S v w / G p A A A A + A A A A B I A H A B D b 2 5 m a W c v U G F j a 2 F n Z S 5 4 b W w g o h g A K K A U A A A A A A A A A A A A A A A A A A A A A A A A A A A A h Y / R C o I w G I V f R X b v N l d Z y e + E u u g m I Q i i 2 6 F L R z r D z e a 7 d d E j 9 Q o J Z X X X 5 T l 8 B 7 7 z u N 0 h 6 e v K u 8 r W q E b H K M A U e V J n T a 5 0 E a P O n v w F S j j s R H Y W h f Q G W J u o N y p G p b W X i B D n H H Y T 3 L Q F Y Z Q G 5 J h u 9 1 k p a + E r b a z Q m U S f V f 5 / h T g c X j K c 4 f k U z 8 J g i V n I g I w 1 p E p / E T Y Y Y w r k p 4 R 1 V 9 m u l V x q f 7 M C M k Y g 7 x f 8 C V B L A w Q U A A I A C A D k j W h 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5 I 1 o T 2 1 8 B X Y T B A A A C B c A A B M A H A B G b 3 J t d W x h c y 9 T Z W N 0 a W 9 u M S 5 t I K I Y A C i g F A A A A A A A A A A A A A A A A A A A A A A A A A A A A O 1 Y U W / b N h B + D 5 D / Q L A v 9 q C m U N o 9 d R 2 Q O u 2 A r U k 8 2 + 1 Q G E Y h S 4 x N R C Y 9 i s o S G P 4 v + y 3 7 Z T u K o i V R Z G s Z b V o U z U s k H n n 3 3 d 1 3 d 5 Q z E k v K G R r r / + H z 4 6 P j o 2 w Z C Z K g v 8 X 9 h 7 N Y f h i 8 R y 9 Q S u T x E Y K / M c 9 F T G D l 1 V 1 M 0 p N B L g R h 8 i 8 u b u a c 3 / T 6 m + l l t C I v s J y n c B L P t t M B Z x K 2 z A K t 4 B E e k R W / B Q N X c k k E G v A 0 X 7 E M g 8 p J N E / J y Z i k g K Z c 7 m l 7 w Q a f x T H P m Y T 9 C f n v X x w g s 6 J f J i K K b y h b o E E k y Y K L e x T 6 B K d a M C S C 8 k Q / / y Z 4 v k b v o j R X u r f 9 H d b B M m I L w D q 5 X 5 M K I u h k 2 T U X K 4 1 S C b O e z 7 F g 4 w A v 4 Q i S 5 E 5 u A 7 R p e N K U + N z 6 1 K 5 T x 6 6 a w 4 U g g c 2 F o O l 9 K W X 5 a k 7 E t h a L E W G Q 2 q S d M S 0 w G b O C p t y 3 D e D i E d u o y m d c N 3 q W J M p k n k m + q i z C q j b X a 8 N S O S 8 M I x L F S 0 U T m U c p A j L W X e E i I c L t T C G q v G k g A C K W y r 8 U I W v h 6 R 8 f U e a H 7 C r W 4 c H F O v x R r D + K 9 V s p 1 u F 3 X 6 w v 8 + S Q S i 3 c / t l Z q W / Z m t 5 y 6 a / V c k M h t S o W U g u A F k S i d 0 R k c B P 4 / D H b q v N S C j r P J a n i V q X 5 g g j F w z 9 z i C y p w b 4 k G T j 1 O 6 e K P z 4 n i 8 L c a Q d b K s Y 6 R 5 m S j c h 1 g a C 2 D G e U 0 j 8 o S 0 7 e k G t 5 B S d F B e f V 3 T p i S Z k t c 2 Q H S k u L 5 x 2 3 L Q d a 1 j a 7 k q k / 9 1 u t 1 s F y J a h I 7 o Q W N A J w W P X Y C I I v T w t n K X X v Y m 0 v V S t r g y / 6 w d Y u 1 q Y R u 1 T L C B 8 8 W M s E u W q 2 w 8 Q y s 1 V z 2 T 0 u W s P i 5 d v z J 6 + v R q 3 t 7 y f n a B z z o j e 6 F H m E Z 4 P J E 1 D Z W G / G s u G Q H c h L v q I M u v u B g S y P f 7 5 A G o W 2 m + c k i w V d S 8 2 Z p u x N i I o B 2 R a c + g R P f Y J n D k G H c J 5 H M n L G U j s / 4 K s 5 Z a S 3 q T 7 k g t o 9 M T B j a N u p B V c D o 2 p m V q + t B F + 5 3 V b s b x D e 5 v i O 1 t u D D v n C F 3 p G m L t 7 o 9 a 9 s w x s S V K 1 w f D V R L b i 7 9 6 R N U c 6 R D b E L X O N M q g z v 0 7 2 O r / x m C 4 Y t g u o w 8 k u d 0 y n w 2 a 6 o E J f e d 2 k 1 2 i q 3 m e g B w 9 5 R i W 9 h f Y B N w u G p s X 2 G S J p R n Y v P 6 H H 4 Y H f G 9 b N d N O E 4 7 3 F 7 z + 8 r Y v 8 w 1 1 9 7 d B 2 L i G T Z Z X 5 L u z w s C L 0 f X q 0 r g g I X 8 A g W R o 6 Q E M l J 8 W K G j q 9 q c Y 7 6 3 8 k H + G e 3 y L h A 2 X E + P P 1 U / P R z 6 G w N c w u a J a B a 2 W 5 X k T r N b y 5 7 1 x m 9 u 3 d E s z M w q U R V K o 3 e Z 8 a 1 1 Q f Y H m a I i 5 g 8 d S 1 + N S 1 + K y 5 W P H l N U 1 l 4 f e I / 9 P 6 1 U S t t R q D R t S b W l C V a i l y 0 m 9 / L u z 1 y 4 w N 5 W E / j d 3 x C D 0 B 8 f w y U + b q k Q 1 4 h n 7 5 V e c C u r 5 P j n G D k B a O 5 / 8 D U E s B A i 0 A F A A C A A g A 5 I 1 o T 2 S v w / G p A A A A + A A A A B I A A A A A A A A A A A A A A A A A A A A A A E N v b m Z p Z y 9 Q Y W N r Y W d l L n h t b F B L A Q I t A B Q A A g A I A O S N a E 8 P y u m r p A A A A O k A A A A T A A A A A A A A A A A A A A A A A P U A A A B b Q 2 9 u d G V u d F 9 U e X B l c 1 0 u e G 1 s U E s B A i 0 A F A A C A A g A 5 I 1 o T 2 1 8 B X Y T B A A A C B c A A B M A A A A A A A A A A A A A A A A A 5 g E A A E Z v c m 1 1 b G F z L 1 N l Y 3 R p b 2 4 x L m 1 Q S w U G A A A A A A M A A w D C A A A A R g Y 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q E M A A A A A A A C G Q 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3 F y e V 9 B Y 3 R f Q 1 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E 5 L T A 1 L T A 4 V D E 1 O j E 0 O j U 5 L j M w M D c 4 N D J a I i A v P j x F b n R y e S B U e X B l P S J G a W x s U 3 R h d H V z I i B W Y W x 1 Z T 0 i c 0 N v b X B s Z X R l I i A v P j w v U 3 R h Y m x l R W 5 0 c m l l c z 4 8 L 0 l 0 Z W 0 + P E l 0 Z W 0 + P E l 0 Z W 1 M b 2 N h d G l v b j 4 8 S X R l b V R 5 c G U + R m 9 y b X V s Y T w v S X R l b V R 5 c G U + P E l 0 Z W 1 Q Y X R o P l N l Y 3 R p b 2 4 x L 3 F y e V 9 B Y 3 R f Q 1 k v U 2 9 1 c m N l P C 9 J d G V t U G F 0 a D 4 8 L 0 l 0 Z W 1 M b 2 N h d G l v b j 4 8 U 3 R h Y m x l R W 5 0 c m l l c y A v P j w v S X R l b T 4 8 S X R l b T 4 8 S X R l b U x v Y 2 F 0 a W 9 u P j x J d G V t V H l w Z T 5 G b 3 J t d W x h P C 9 J d G V t V H l w Z T 4 8 S X R l b V B h d G g + U 2 V j d G l v b j E v c X J 5 X 0 F j d F 9 D W S 9 S Z W 1 v d m V k J T I w T 3 R o Z X I l M j B D b 2 x 1 b W 5 z P C 9 J d G V t U G F 0 a D 4 8 L 0 l 0 Z W 1 M b 2 N h d G l v b j 4 8 U 3 R h Y m x l R W 5 0 c m l l c y A v P j w v S X R l b T 4 8 S X R l b T 4 8 S X R l b U x v Y 2 F 0 a W 9 u P j x J d G V t V H l w Z T 5 G b 3 J t d W x h P C 9 J d G V t V H l w Z T 4 8 S X R l b V B h d G g + U 2 V j d G l v b j E v c X J 5 X 0 F j d F 9 D W S 9 D a G F u Z 2 V k J T I w V H l w Z T w v S X R l b V B h d G g + P C 9 J d G V t T G 9 j Y X R p b 2 4 + P F N 0 Y W J s Z U V u d H J p Z X M g L z 4 8 L 0 l 0 Z W 0 + P E l 0 Z W 0 + P E l 0 Z W 1 M b 2 N h d G l v b j 4 8 S X R l b V R 5 c G U + R m 9 y b X V s Y T w v S X R l b V R 5 c G U + P E l 0 Z W 1 Q Y X R o P l N l Y 3 R p b 2 4 x L 3 F y e V 9 B Y 3 R f U F 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U m V z d W x 0 V H l w Z S I g V m F s d W U 9 I n N F e G N l c H R p b 2 4 i I C 8 + P E V u d H J 5 I F R 5 c G U 9 I k 5 h b W V V c G R h d G V k Q W Z 0 Z X J G a W x s I i B W Y W x 1 Z T 0 i b D E i I C 8 + P E V u d H J 5 I F R 5 c G U 9 I k 5 h d m l n Y X R p b 2 5 T d G V w T m F t Z S I g V m F s d W U 9 I n N O Y X Z p Z 2 F 0 a W 9 u I i A v P j x F b n R y e S B U e X B l P S J G a W x s Z W R D b 2 1 w b G V 0 Z V J l c 3 V s d F R v V 2 9 y a 3 N o Z W V 0 I i B W Y W x 1 Z T 0 i b D A i I C 8 + P E V u d H J 5 I F R 5 c G U 9 I k Z p b G x T d G F 0 d X M i I F Z h b H V l P S J z Q 2 9 t c G x l d G U i I C 8 + P E V u d H J 5 I F R 5 c G U 9 I k Z p b G x M Y X N 0 V X B k Y X R l Z C I g V m F s d W U 9 I m Q y M D E 5 L T A 1 L T A 4 V D E 0 O j Q y O j I 0 L j Y 2 N T I 4 O T d a I i A v P j x F b n R y e S B U e X B l P S J G a W x s R X J y b 3 J D b 2 R l I i B W Y W x 1 Z T 0 i c 1 V u a 2 5 v d 2 4 i I C 8 + P E V u d H J 5 I F R 5 c G U 9 I k F k Z G V k V G 9 E Y X R h T W 9 k Z W w i I F Z h b H V l P S J s M C I g L z 4 8 L 1 N 0 Y W J s Z U V u d H J p Z X M + P C 9 J d G V t P j x J d G V t P j x J d G V t T G 9 j Y X R p b 2 4 + P E l 0 Z W 1 U e X B l P k Z v c m 1 1 b G E 8 L 0 l 0 Z W 1 U e X B l P j x J d G V t U G F 0 a D 5 T Z W N 0 a W 9 u M S 9 x c n l f Q W N 0 X 1 B Z L 1 N v d X J j Z T w v S X R l b V B h d G g + P C 9 J d G V t T G 9 j Y X R p b 2 4 + P F N 0 Y W J s Z U V u d H J p Z X M g L z 4 8 L 0 l 0 Z W 0 + P E l 0 Z W 0 + P E l 0 Z W 1 M b 2 N h d G l v b j 4 8 S X R l b V R 5 c G U + R m 9 y b X V s Y T w v S X R l b V R 5 c G U + P E l 0 Z W 1 Q Y X R o P l N l Y 3 R p b 2 4 x L 3 F y e V 9 B Y 3 R f U F k v U m V t b 3 Z l Z C U y M E 9 0 a G V y J T I w Q 2 9 s d W 1 u c z w v S X R l b V B h d G g + P C 9 J d G V t T G 9 j Y X R p b 2 4 + P F N 0 Y W J s Z U V u d H J p Z X M g L z 4 8 L 0 l 0 Z W 0 + P E l 0 Z W 0 + P E l 0 Z W 1 M b 2 N h d G l v b j 4 8 S X R l b V R 5 c G U + R m 9 y b X V s Y T w v S X R l b V R 5 c G U + P E l 0 Z W 1 Q Y X R o P l N l Y 3 R p b 2 4 x L 3 F y e V 9 B Y 3 R f U F k v Q 2 h h b m d l Z C U y M F R 5 c G U 8 L 0 l 0 Z W 1 Q Y X R o P j w v S X R l b U x v Y 2 F 0 a W 9 u P j x T d G F i b G V F b n R y a W V z I C 8 + P C 9 J d G V t P j x J d G V t P j x J d G V t T G 9 j Y X R p b 2 4 + P E l 0 Z W 1 U e X B l P k Z v c m 1 1 b G E 8 L 0 l 0 Z W 1 U e X B l P j x J d G V t U G F 0 a D 5 T Z W N 0 a W 9 u M S 9 x c n l f Q n V k 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0 V 4 Y 2 V w d G l v b i I g L z 4 8 R W 5 0 c n k g V H l w Z T 0 i R m l s b G V k Q 2 9 t c G x l d G V S Z X N 1 b H R U b 1 d v c m t z a G V l d C I g V m F s d W U 9 I m w w I i A v P j x F b n R y e S B U e X B l P S J G a W x s U 3 R h d H V z I i B W Y W x 1 Z T 0 i c 0 N v b X B s Z X R l I i A v P j x F b n R y e S B U e X B l P S J G a W x s T G F z d F V w Z G F 0 Z W Q i I F Z h b H V l P S J k M j A x O S 0 w N S 0 w O F Q x N D o z O T o y M y 4 4 M D A x M T k 1 W i I g L z 4 8 R W 5 0 c n k g V H l w Z T 0 i R m l s b E V y c m 9 y Q 2 9 k Z S I g V m F s d W U 9 I n N V b m t u b 3 d u I i A v P j x F b n R y e S B U e X B l P S J B Z G R l Z F R v R G F 0 Y U 1 v Z G V s I i B W Y W x 1 Z T 0 i b D A i I C 8 + P C 9 T d G F i b G V F b n R y a W V z P j w v S X R l b T 4 8 S X R l b T 4 8 S X R l b U x v Y 2 F 0 a W 9 u P j x J d G V t V H l w Z T 5 G b 3 J t d W x h P C 9 J d G V t V H l w Z T 4 8 S X R l b V B h d G g + U 2 V j d G l v b j E v c X J 5 X 0 J 1 Z C 9 T b 3 V y Y 2 U 8 L 0 l 0 Z W 1 Q Y X R o P j w v S X R l b U x v Y 2 F 0 a W 9 u P j x T d G F i b G V F b n R y a W V z I C 8 + P C 9 J d G V t P j x J d G V t P j x J d G V t T G 9 j Y X R p b 2 4 + P E l 0 Z W 1 U e X B l P k Z v c m 1 1 b G E 8 L 0 l 0 Z W 1 U e X B l P j x J d G V t U G F 0 a D 5 T Z W N 0 a W 9 u M S 9 x c n l f Q n V k L 1 V u c G l 2 b 3 R l Z C U y M E 9 0 a G V y J T I w Q 2 9 s d W 1 u c z w v S X R l b V B h d G g + P C 9 J d G V t T G 9 j Y X R p b 2 4 + P F N 0 Y W J s Z U V u d H J p Z X M g L z 4 8 L 0 l 0 Z W 0 + P E l 0 Z W 0 + P E l 0 Z W 1 M b 2 N h d G l v b j 4 8 S X R l b V R 5 c G U + R m 9 y b X V s Y T w v S X R l b V R 5 c G U + P E l 0 Z W 1 Q Y X R o P l N l Y 3 R p b 2 4 x L 3 F y e V 9 Q Z X J p b 2 R z 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l J l c 3 V s d F R 5 c G U i I F Z h b H V l P S J z R X h j Z X B 0 a W 9 u I i A v P j x F b n R y e S B U e X B l P S J O Y W 1 l V X B k Y X R l Z E F m d G V y R m l s b C I g V m F s d W U 9 I m w x I i A v P j x F b n R y e S B U e X B l P S J O Y X Z p Z 2 F 0 a W 9 u U 3 R l c E 5 h b W U i I F Z h b H V l P S J z T m F 2 a W d h d G l v b i I g L z 4 8 R W 5 0 c n k g V H l w Z T 0 i R m l s b G V k Q 2 9 t c G x l d G V S Z X N 1 b H R U b 1 d v c m t z a G V l d C I g V m F s d W U 9 I m w w I i A v P j x F b n R y e S B U e X B l P S J B Z G R l Z F R v R G F 0 Y U 1 v Z G V s I i B W Y W x 1 Z T 0 i b D A i I C 8 + P E V u d H J 5 I F R 5 c G U 9 I k Z p b G x F c n J v c k N v Z G U i I F Z h b H V l P S J z V W 5 r b m 9 3 b i I g L z 4 8 R W 5 0 c n k g V H l w Z T 0 i R m l s b E x h c 3 R V c G R h d G V k I i B W Y W x 1 Z T 0 i Z D I w M T k t M D U t M D h U M T Q 6 M z M 6 N D I u N T Y 0 M D Q x M 1 o i I C 8 + P E V u d H J 5 I F R 5 c G U 9 I k Z p b G x T d G F 0 d X M i I F Z h b H V l P S J z Q 2 9 t c G x l d G U i I C 8 + P C 9 T d G F i b G V F b n R y a W V z P j w v S X R l b T 4 8 S X R l b T 4 8 S X R l b U x v Y 2 F 0 a W 9 u P j x J d G V t V H l w Z T 5 G b 3 J t d W x h P C 9 J d G V t V H l w Z T 4 8 S X R l b V B h d G g + U 2 V j d G l v b j E v c X J 5 X 1 B l c m l v Z H M v U 2 9 1 c m N l P C 9 J d G V t U G F 0 a D 4 8 L 0 l 0 Z W 1 M b 2 N h d G l v b j 4 8 U 3 R h Y m x l R W 5 0 c m l l c y A v P j w v S X R l b T 4 8 S X R l b T 4 8 S X R l b U x v Y 2 F 0 a W 9 u P j x J d G V t V H l w Z T 5 G b 3 J t d W x h P C 9 J d G V t V H l w Z T 4 8 S X R l b V B h d G g + U 2 V j d G l v b j E v c X J 5 X 1 B l c m l v Z H M v Q 2 h h b m d l Z C U y M F R 5 c G U 8 L 0 l 0 Z W 1 Q Y X R o P j w v S X R l b U x v Y 2 F 0 a W 9 u P j x T d G F i b G V F b n R y a W V z I C 8 + P C 9 J d G V t P j x J d G V t P j x J d G V t T G 9 j Y X R p b 2 4 + P E l 0 Z W 1 U e X B l P k Z v c m 1 1 b G E 8 L 0 l 0 Z W 1 U e X B l P j x J d G V t U G F 0 a D 5 T Z W N 0 a W 9 u M S 9 x c n l f T m 9 t a W 5 h b D 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S Z X N 1 b H R U e X B l I i B W Y W x 1 Z T 0 i c 0 V 4 Y 2 V w d G l v b i I g L z 4 8 R W 5 0 c n k g V H l w Z T 0 i T m F t Z V V w Z G F 0 Z W R B Z n R l c k Z p b G w i I F Z h b H V l P S J s M S I g L z 4 8 R W 5 0 c n k g V H l w Z T 0 i T m F 2 a W d h d G l v b l N 0 Z X B O Y W 1 l I i B W Y W x 1 Z T 0 i c 0 5 h d m l n Y X R p b 2 4 i I C 8 + P E V u d H J 5 I F R 5 c G U 9 I k Z p b G x l Z E N v b X B s Z X R l U m V z d W x 0 V G 9 X b 3 J r c 2 h l Z X Q i I F Z h b H V l P S J s M C I g L z 4 8 R W 5 0 c n k g V H l w Z T 0 i Q W R k Z W R U b 0 R h d G F N b 2 R l b C I g V m F s d W U 9 I m w w I i A v P j x F b n R y e S B U e X B l P S J G a W x s R X J y b 3 J D b 2 R l I i B W Y W x 1 Z T 0 i c 1 V u a 2 5 v d 2 4 i I C 8 + P E V u d H J 5 I F R 5 c G U 9 I k Z p b G x M Y X N 0 V X B k Y X R l Z C I g V m F s d W U 9 I m Q y M D E 5 L T A 1 L T A 4 V D E 0 O j M 0 O j I 0 L j k 1 O T c x N D h a I i A v P j x F b n R y e S B U e X B l P S J G a W x s U 3 R h d H V z I i B W Y W x 1 Z T 0 i c 0 N v b X B s Z X R l I i A v P j w v U 3 R h Y m x l R W 5 0 c m l l c z 4 8 L 0 l 0 Z W 0 + P E l 0 Z W 0 + P E l 0 Z W 1 M b 2 N h d G l v b j 4 8 S X R l b V R 5 c G U + R m 9 y b X V s Y T w v S X R l b V R 5 c G U + P E l 0 Z W 1 Q Y X R o P l N l Y 3 R p b 2 4 x L 3 F y e V 9 O b 2 1 p b m F s L 1 N v d X J j Z T w v S X R l b V B h d G g + P C 9 J d G V t T G 9 j Y X R p b 2 4 + P F N 0 Y W J s Z U V u d H J p Z X M g L z 4 8 L 0 l 0 Z W 0 + P E l 0 Z W 0 + P E l 0 Z W 1 M b 2 N h d G l v b j 4 8 S X R l b V R 5 c G U + R m 9 y b X V s Y T w v S X R l b V R 5 c G U + P E l 0 Z W 1 Q Y X R o P l N l Y 3 R p b 2 4 x L 3 F y e V 9 O b 2 1 p b m F s L 0 N o Y W 5 n Z W Q l M j B U e X B l P C 9 J d G V t U G F 0 a D 4 8 L 0 l 0 Z W 1 M b 2 N h d G l v b j 4 8 U 3 R h Y m x l R W 5 0 c m l l c y A v P j w v S X R l b T 4 8 S X R l b T 4 8 S X R l b U x v Y 2 F 0 a W 9 u P j x J d G V t V H l w Z T 5 G b 3 J t d W x h P C 9 J d G V t V H l w Z T 4 8 S X R l b V B h d G g + U 2 V j d G l v b j E v c X J 5 X 0 J 1 Z C 9 N Z X J n Z W Q l M j B R d W V y a W V z P C 9 J d G V t U G F 0 a D 4 8 L 0 l 0 Z W 1 M b 2 N h d G l v b j 4 8 U 3 R h Y m x l R W 5 0 c m l l c y A v P j w v S X R l b T 4 8 S X R l b T 4 8 S X R l b U x v Y 2 F 0 a W 9 u P j x J d G V t V H l w Z T 5 G b 3 J t d W x h P C 9 J d G V t V H l w Z T 4 8 S X R l b V B h d G g + U 2 V j d G l v b j E v c X J 5 X 0 J 1 Z C 9 F e H B h b m R l Z C U y M H F y e V 9 Q Z X J p b 2 R z P C 9 J d G V t U G F 0 a D 4 8 L 0 l 0 Z W 1 M b 2 N h d G l v b j 4 8 U 3 R h Y m x l R W 5 0 c m l l c y A v P j w v S X R l b T 4 8 S X R l b T 4 8 S X R l b U x v Y 2 F 0 a W 9 u P j x J d G V t V H l w Z T 5 G b 3 J t d W x h P C 9 J d G V t V H l w Z T 4 8 S X R l b V B h d G g + U 2 V j d G l v b j E v c X J 5 X 0 J 1 Z C 9 S Z W 1 v d m V k J T I w Q 2 9 s d W 1 u c z w v S X R l b V B h d G g + P C 9 J d G V t T G 9 j Y X R p b 2 4 + P F N 0 Y W J s Z U V u d H J p Z X M g L z 4 8 L 0 l 0 Z W 0 + P E l 0 Z W 0 + P E l 0 Z W 1 M b 2 N h d G l v b j 4 8 S X R l b V R 5 c G U + R m 9 y b X V s Y T w v S X R l b V R 5 c G U + P E l 0 Z W 1 Q Y X R o P l N l Y 3 R p b 2 4 x L 3 F y e V 9 C d W Q v U m V v c m R l c m V k J T I w Q 2 9 s d W 1 u c z w v S X R l b V B h d G g + P C 9 J d G V t T G 9 j Y X R p b 2 4 + P F N 0 Y W J s Z U V u d H J p Z X M g L z 4 8 L 0 l 0 Z W 0 + P E l 0 Z W 0 + P E l 0 Z W 1 M b 2 N h d G l v b j 4 8 S X R l b V R 5 c G U + R m 9 y b X V s Y T w v S X R l b V R 5 c G U + P E l 0 Z W 1 Q Y X R o P l N l Y 3 R p b 2 4 x L 3 F y e V 9 B Y 3 R f U F k v U m V u Y W 1 l Z C U y M E N v b H V t b n M 8 L 0 l 0 Z W 1 Q Y X R o P j w v S X R l b U x v Y 2 F 0 a W 9 u P j x T d G F i b G V F b n R y a W V z I C 8 + P C 9 J d G V t P j x J d G V t P j x J d G V t T G 9 j Y X R p b 2 4 + P E l 0 Z W 1 U e X B l P k Z v c m 1 1 b G E 8 L 0 l 0 Z W 1 U e X B l P j x J d G V t U G F 0 a D 5 T Z W N 0 a W 9 u M S 9 x c n l f Q W N 0 X 0 N Z L 1 J l b m F t Z W Q l M j B D b 2 x 1 b W 5 z P C 9 J d G V t U G F 0 a D 4 8 L 0 l 0 Z W 1 M b 2 N h d G l v b j 4 8 U 3 R h Y m x l R W 5 0 c m l l c y A v P j w v S X R l b T 4 8 S X R l b T 4 8 S X R l b U x v Y 2 F 0 a W 9 u P j x J d G V t V H l w Z T 5 G b 3 J t d W x h P C 9 J d G V t V H l w Z T 4 8 S X R l b V B h d G g + U 2 V j d G l v b j E v c X J 5 X 0 R h d G E 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U m V z d W x 0 V H l w Z S I g V m F s d W U 9 I n N F e G N l c H R p b 2 4 i I C 8 + P E V u d H J 5 I F R 5 c G U 9 I k 5 h b W V V c G R h d G V k Q W Z 0 Z X J G a W x s I i B W Y W x 1 Z T 0 i b D A i I C 8 + P E V u d H J 5 I F R 5 c G U 9 I k 5 h d m l n Y X R p b 2 5 T d G V w T m F t Z S I g V m F s d W U 9 I n N O Y X Z p Z 2 F 0 a W 9 u I i A v P j x F b n R y e S B U e X B l P S J G a W x s Z W R D b 2 1 w b G V 0 Z V J l c 3 V s d F R v V 2 9 y a 3 N o Z W V 0 I i B W Y W x 1 Z T 0 i b D E i I C 8 + P E V u d H J 5 I F R 5 c G U 9 I k Z p b G x D b 2 x 1 b W 5 U e X B l c y I g V m F s d W U 9 I n N B Q U F B Q U F B S k F B Q U Z C Z 1 l H Q m d B R 0 J n W U c i I C 8 + P E V u d H J 5 I F R 5 c G U 9 I k Z p b G x M Y X N 0 V X B k Y X R l Z C I g V m F s d W U 9 I m Q y M D E 5 L T A 2 L T I 2 V D A 3 O j M 2 O j E 2 L j M 4 N z Q 5 M j F a I i A v P j x F b n R y e S B U e X B l P S J R d W V y e U l E I i B W Y W x 1 Z T 0 i c z k 1 N T Y 0 M G F j L W M 1 Z D E t N G Y x Y i 1 i Y 2 U 2 L W Y x N z V j N z g x Y 2 Q 2 O S I g L z 4 8 R W 5 0 c n k g V H l w Z T 0 i R m l s b E N v b H V t b k 5 h b W V z I i B W Y W x 1 Z T 0 i c 1 s m c X V v d D t U e X B l J n F 1 b 3 Q 7 L C Z x d W 9 0 O 0 F j Y 2 9 1 b n Q g Q 2 9 k Z c K g J n F 1 b 3 Q 7 L C Z x d W 9 0 O 0 F j Y 2 9 1 b n T C o C Z x d W 9 0 O y w m c X V v d D t U c m F j a 2 l u Z y B D Y X R l Z 2 9 y e S A x w q A m c X V v d D s s J n F 1 b 3 Q 7 V H J h Y 2 t p b m c g Q 2 F 0 Z W d v c n k g M s K g J n F 1 b 3 Q 7 L C Z x d W 9 0 O 1 B l c m l v Z C Z x d W 9 0 O y w m c X V v d D t N b 2 5 0 a C Z x d W 9 0 O y w m c X V v d D t W Y W x 1 Z S Z x d W 9 0 O y w m c X V v d D t W Y W x 1 Z S B T a W d u J n F 1 b 3 Q 7 L C Z x d W 9 0 O 0 J V R C 9 G T 1 I m c X V v d D s s J n F 1 b 3 Q 7 W V R E I F N j b 3 B l J n F 1 b 3 Q 7 L C Z x d W 9 0 O 1 B l c m l v Z C B T Y 2 9 w Z S Z x d W 9 0 O y w m c X V v d D t B Q 1 Q v Q l V E J n F 1 b 3 Q 7 L C Z x d W 9 0 O 1 N p Z 2 4 m c X V v d D s s J n F 1 b 3 Q 7 T D E g R 3 J v d X A m c X V v d D s s J n F 1 b 3 Q 7 T D I g R 3 J v d X A m c X V v d D s s J n F 1 b 3 Q 7 T D M g R 3 J v d X A m c X V v d D s s J n F 1 b 3 Q 7 T D Q g R 3 J v d X A m c X V v d D t d I i A v P j x F b n R y e S B U e X B l P S J G a W x s R X J y b 3 J D b 3 V u d C I g V m F s d W U 9 I m w w I i A v P j x F b n R y e S B U e X B l P S J G a W x s R X J y b 3 J D b 2 R l I i B W Y W x 1 Z T 0 i c 1 V u a 2 5 v d 2 4 i I C 8 + P E V u d H J 5 I F R 5 c G U 9 I k Z p b G x D b 3 V u d C I g V m F s d W U 9 I m w 1 O T Q i I C 8 + P E V u d H J 5 I F R 5 c G U 9 I k Z p b G x T d G F 0 d X M i I F Z h b H V l P S J z Q 2 9 t c G x l d G U i I C 8 + P E V u d H J 5 I F R 5 c G U 9 I k F k Z G V k V G 9 E Y X R h T W 9 k Z W w i I F Z h b H V l P S J s M C I g L z 4 8 R W 5 0 c n k g V H l w Z T 0 i U m V s Y X R p b 2 5 z a G l w S W 5 m b 0 N v b n R h a W 5 l c i I g V m F s d W U 9 I n N 7 J n F 1 b 3 Q 7 Y 2 9 s d W 1 u Q 2 9 1 b n Q m c X V v d D s 6 M T g s J n F 1 b 3 Q 7 a 2 V 5 Q 2 9 s d W 1 u T m F t Z X M m c X V v d D s 6 W 1 0 s J n F 1 b 3 Q 7 c X V l c n l S Z W x h d G l v b n N o a X B z J n F 1 b 3 Q 7 O l t 7 J n F 1 b 3 Q 7 a 2 V 5 Q 2 9 s d W 1 u Q 2 9 1 b n Q m c X V v d D s 6 M S w m c X V v d D t r Z X l D b 2 x 1 b W 4 m c X V v d D s 6 N S w m c X V v d D t v d G h l c k t l e U N v b H V t b k l k Z W 5 0 a X R 5 J n F 1 b 3 Q 7 O i Z x d W 9 0 O 1 N l Y 3 R p b 2 4 x L 3 F y e V 9 Q Z X J p b 2 R z L 0 N o Y W 5 n Z W Q g V H l w Z S 5 7 U G V y a W 9 k L D F 9 J n F 1 b 3 Q 7 L C Z x d W 9 0 O 0 t l e U N v b H V t b k N v d W 5 0 J n F 1 b 3 Q 7 O j F 9 L H s m c X V v d D t r Z X l D b 2 x 1 b W 5 D b 3 V u d C Z x d W 9 0 O z o x L C Z x d W 9 0 O 2 t l e U N v b H V t b i Z x d W 9 0 O z o x L C Z x d W 9 0 O 2 9 0 a G V y S 2 V 5 Q 2 9 s d W 1 u S W R l b n R p d H k m c X V v d D s 6 J n F 1 b 3 Q 7 U 2 V j d G l v b j E v c X J 5 X 0 5 v b W l u Y W w v Q 2 h h b m d l Z C B U e X B l L n t O b 2 1 p b m F s L D B 9 J n F 1 b 3 Q 7 L C Z x d W 9 0 O 0 t l e U N v b H V t b k N v d W 5 0 J n F 1 b 3 Q 7 O j F 9 X S w m c X V v d D t j b 2 x 1 b W 5 J Z G V u d G l 0 a W V z J n F 1 b 3 Q 7 O l s m c X V v d D t T Z W N 0 a W 9 u M S 9 x c n l f R G F 0 Y S 9 T b 3 V y Y 2 U u e 1 R 5 c G U s M H 0 m c X V v d D s s J n F 1 b 3 Q 7 U 2 V j d G l v b j E v c X J 5 X 0 R h d G E v U 2 9 1 c m N l L n t B Y 2 N v d W 5 0 I E N v Z G X C o C w x f S Z x d W 9 0 O y w m c X V v d D t T Z W N 0 a W 9 u M S 9 x c n l f R G F 0 Y S 9 T b 3 V y Y 2 U u e 0 F j Y 2 9 1 b n T C o C w y f S Z x d W 9 0 O y w m c X V v d D t T Z W N 0 a W 9 u M S 9 x c n l f R G F 0 Y S 9 T b 3 V y Y 2 U u e 1 R y Y W N r a W 5 n I E N h d G V n b 3 J 5 I D H C o C w z f S Z x d W 9 0 O y w m c X V v d D t T Z W N 0 a W 9 u M S 9 x c n l f R G F 0 Y S 9 T b 3 V y Y 2 U u e 1 R y Y W N r a W 5 n I E N h d G V n b 3 J 5 I D L C o C w 0 f S Z x d W 9 0 O y w m c X V v d D t T Z W N 0 a W 9 u M S 9 x c n l f R G F 0 Y S 9 T b 3 V y Y 2 U u e 1 B l c m l v Z C w 1 f S Z x d W 9 0 O y w m c X V v d D t T Z W N 0 a W 9 u M S 9 x c n l f R G F 0 Y S 9 B Z G R l Z C B D d X N 0 b 2 0 x L n t N b 2 5 0 a C w x N 3 0 m c X V v d D s s J n F 1 b 3 Q 7 U 2 V j d G l v b j E v c X J 5 X 0 R h d G E v U 2 9 1 c m N l L n t W Y W x 1 Z S w 2 f S Z x d W 9 0 O y w m c X V v d D t T Z W N 0 a W 9 u M S 9 x c n l f R G F 0 Y S 9 D a G F u Z 2 V k I F R 5 c G U u e 1 Z h b H V l I F N p Z 2 4 s M T Z 9 J n F 1 b 3 Q 7 L C Z x d W 9 0 O 1 N l Y 3 R p b 2 4 x L 3 F y e V 9 Q Z X J p b 2 R z L 0 N o Y W 5 n Z W Q g V H l w Z S 5 7 Q l V E L 0 Z P U i w y f S Z x d W 9 0 O y w m c X V v d D t T Z W N 0 a W 9 u M S 9 x c n l f U G V y a W 9 k c y 9 D a G F u Z 2 V k I F R 5 c G U u e 1 l U R C B T Y 2 9 w Z S w z f S Z x d W 9 0 O y w m c X V v d D t T Z W N 0 a W 9 u M S 9 x c n l f U G V y a W 9 k c y 9 D a G F u Z 2 V k I F R 5 c G U u e 1 B l c m l v Z C B T Y 2 9 w Z S w 0 f S Z x d W 9 0 O y w m c X V v d D t T Z W N 0 a W 9 u M S 9 x c n l f U G V y a W 9 k c y 9 D a G F u Z 2 V k I F R 5 c G U u e 0 F D V C 9 C V U Q s N X 0 m c X V v d D s s J n F 1 b 3 Q 7 U 2 V j d G l v b j E v c X J 5 X 0 5 v b W l u Y W w v U 2 9 1 c m N l L n t T a W d u L D J 9 J n F 1 b 3 Q 7 L C Z x d W 9 0 O 1 N l Y 3 R p b 2 4 x L 3 F y e V 9 O b 2 1 p b m F s L 0 N o Y W 5 n Z W Q g V H l w Z S 5 7 T D E g R 3 J v d X A s M 3 0 m c X V v d D s s J n F 1 b 3 Q 7 U 2 V j d G l v b j E v c X J 5 X 0 5 v b W l u Y W w v Q 2 h h b m d l Z C B U e X B l L n t M M i B H c m 9 1 c C w 0 f S Z x d W 9 0 O y w m c X V v d D t T Z W N 0 a W 9 u M S 9 x c n l f T m 9 t a W 5 h b C 9 D a G F u Z 2 V k I F R 5 c G U u e 0 w z I E d y b 3 V w L D V 9 J n F 1 b 3 Q 7 L C Z x d W 9 0 O 1 N l Y 3 R p b 2 4 x L 3 F y e V 9 O b 2 1 p b m F s L 0 N o Y W 5 n Z W Q g V H l w Z S 5 7 T D Q g R 3 J v d X A s N n 0 m c X V v d D t d L C Z x d W 9 0 O 0 N v b H V t b k N v d W 5 0 J n F 1 b 3 Q 7 O j E 4 L C Z x d W 9 0 O 0 t l e U N v b H V t b k 5 h b W V z J n F 1 b 3 Q 7 O l t d L C Z x d W 9 0 O 0 N v b H V t b k l k Z W 5 0 a X R p Z X M m c X V v d D s 6 W y Z x d W 9 0 O 1 N l Y 3 R p b 2 4 x L 3 F y e V 9 E Y X R h L 1 N v d X J j Z S 5 7 V H l w Z S w w f S Z x d W 9 0 O y w m c X V v d D t T Z W N 0 a W 9 u M S 9 x c n l f R G F 0 Y S 9 T b 3 V y Y 2 U u e 0 F j Y 2 9 1 b n Q g Q 2 9 k Z c K g L D F 9 J n F 1 b 3 Q 7 L C Z x d W 9 0 O 1 N l Y 3 R p b 2 4 x L 3 F y e V 9 E Y X R h L 1 N v d X J j Z S 5 7 Q W N j b 3 V u d M K g L D J 9 J n F 1 b 3 Q 7 L C Z x d W 9 0 O 1 N l Y 3 R p b 2 4 x L 3 F y e V 9 E Y X R h L 1 N v d X J j Z S 5 7 V H J h Y 2 t p b m c g Q 2 F 0 Z W d v c n k g M c K g L D N 9 J n F 1 b 3 Q 7 L C Z x d W 9 0 O 1 N l Y 3 R p b 2 4 x L 3 F y e V 9 E Y X R h L 1 N v d X J j Z S 5 7 V H J h Y 2 t p b m c g Q 2 F 0 Z W d v c n k g M s K g L D R 9 J n F 1 b 3 Q 7 L C Z x d W 9 0 O 1 N l Y 3 R p b 2 4 x L 3 F y e V 9 E Y X R h L 1 N v d X J j Z S 5 7 U G V y a W 9 k L D V 9 J n F 1 b 3 Q 7 L C Z x d W 9 0 O 1 N l Y 3 R p b 2 4 x L 3 F y e V 9 E Y X R h L 0 F k Z G V k I E N 1 c 3 R v b T E u e 0 1 v b n R o L D E 3 f S Z x d W 9 0 O y w m c X V v d D t T Z W N 0 a W 9 u M S 9 x c n l f R G F 0 Y S 9 T b 3 V y Y 2 U u e 1 Z h b H V l L D Z 9 J n F 1 b 3 Q 7 L C Z x d W 9 0 O 1 N l Y 3 R p b 2 4 x L 3 F y e V 9 E Y X R h L 0 N o Y W 5 n Z W Q g V H l w Z S 5 7 V m F s d W U g U 2 l n b i w x N n 0 m c X V v d D s s J n F 1 b 3 Q 7 U 2 V j d G l v b j E v c X J 5 X 1 B l c m l v Z H M v Q 2 h h b m d l Z C B U e X B l L n t C V U Q v R k 9 S L D J 9 J n F 1 b 3 Q 7 L C Z x d W 9 0 O 1 N l Y 3 R p b 2 4 x L 3 F y e V 9 Q Z X J p b 2 R z L 0 N o Y W 5 n Z W Q g V H l w Z S 5 7 W V R E I F N j b 3 B l L D N 9 J n F 1 b 3 Q 7 L C Z x d W 9 0 O 1 N l Y 3 R p b 2 4 x L 3 F y e V 9 Q Z X J p b 2 R z L 0 N o Y W 5 n Z W Q g V H l w Z S 5 7 U G V y a W 9 k I F N j b 3 B l L D R 9 J n F 1 b 3 Q 7 L C Z x d W 9 0 O 1 N l Y 3 R p b 2 4 x L 3 F y e V 9 Q Z X J p b 2 R z L 0 N o Y W 5 n Z W Q g V H l w Z S 5 7 Q U N U L 0 J V R C w 1 f S Z x d W 9 0 O y w m c X V v d D t T Z W N 0 a W 9 u M S 9 x c n l f T m 9 t a W 5 h b C 9 T b 3 V y Y 2 U u e 1 N p Z 2 4 s M n 0 m c X V v d D s s J n F 1 b 3 Q 7 U 2 V j d G l v b j E v c X J 5 X 0 5 v b W l u Y W w v Q 2 h h b m d l Z C B U e X B l L n t M M S B H c m 9 1 c C w z f S Z x d W 9 0 O y w m c X V v d D t T Z W N 0 a W 9 u M S 9 x c n l f T m 9 t a W 5 h b C 9 D a G F u Z 2 V k I F R 5 c G U u e 0 w y I E d y b 3 V w L D R 9 J n F 1 b 3 Q 7 L C Z x d W 9 0 O 1 N l Y 3 R p b 2 4 x L 3 F y e V 9 O b 2 1 p b m F s L 0 N o Y W 5 n Z W Q g V H l w Z S 5 7 T D M g R 3 J v d X A s N X 0 m c X V v d D s s J n F 1 b 3 Q 7 U 2 V j d G l v b j E v c X J 5 X 0 5 v b W l u Y W w v Q 2 h h b m d l Z C B U e X B l L n t M N C B H c m 9 1 c C w 2 f S Z x d W 9 0 O 1 0 s J n F 1 b 3 Q 7 U m V s Y X R p b 2 5 z a G l w S W 5 m b y Z x d W 9 0 O z p b e y Z x d W 9 0 O 2 t l e U N v b H V t b k N v d W 5 0 J n F 1 b 3 Q 7 O j E s J n F 1 b 3 Q 7 a 2 V 5 Q 2 9 s d W 1 u J n F 1 b 3 Q 7 O j U s J n F 1 b 3 Q 7 b 3 R o Z X J L Z X l D b 2 x 1 b W 5 J Z G V u d G l 0 e S Z x d W 9 0 O z o m c X V v d D t T Z W N 0 a W 9 u M S 9 x c n l f U G V y a W 9 k c y 9 D a G F u Z 2 V k I F R 5 c G U u e 1 B l c m l v Z C w x f S Z x d W 9 0 O y w m c X V v d D t L Z X l D b 2 x 1 b W 5 D b 3 V u d C Z x d W 9 0 O z o x f S x 7 J n F 1 b 3 Q 7 a 2 V 5 Q 2 9 s d W 1 u Q 2 9 1 b n Q m c X V v d D s 6 M S w m c X V v d D t r Z X l D b 2 x 1 b W 4 m c X V v d D s 6 M S w m c X V v d D t v d G h l c k t l e U N v b H V t b k l k Z W 5 0 a X R 5 J n F 1 b 3 Q 7 O i Z x d W 9 0 O 1 N l Y 3 R p b 2 4 x L 3 F y e V 9 O b 2 1 p b m F s L 0 N o Y W 5 n Z W Q g V H l w Z S 5 7 T m 9 t a W 5 h b C w w f S Z x d W 9 0 O y w m c X V v d D t L Z X l D b 2 x 1 b W 5 D b 3 V u d C Z x d W 9 0 O z o x f V 1 9 I i A v P j w v U 3 R h Y m x l R W 5 0 c m l l c z 4 8 L 0 l 0 Z W 0 + P E l 0 Z W 0 + P E l 0 Z W 1 M b 2 N h d G l v b j 4 8 S X R l b V R 5 c G U + R m 9 y b X V s Y T w v S X R l b V R 5 c G U + P E l 0 Z W 1 Q Y X R o P l N l Y 3 R p b 2 4 x L 3 F y e V 9 E Y X R h L 1 N v d X J j Z T w v S X R l b V B h d G g + P C 9 J d G V t T G 9 j Y X R p b 2 4 + P F N 0 Y W J s Z U V u d H J p Z X M g L z 4 8 L 0 l 0 Z W 0 + P E l 0 Z W 0 + P E l 0 Z W 1 M b 2 N h d G l v b j 4 8 S X R l b V R 5 c G U + R m 9 y b X V s Y T w v S X R l b V R 5 c G U + P E l 0 Z W 1 Q Y X R o P l N l Y 3 R p b 2 4 x L 3 F y e V 9 B Y 3 R f Q 1 k v Q W R k Z W Q l M j B D d X N 0 b 2 0 8 L 0 l 0 Z W 1 Q Y X R o P j w v S X R l b U x v Y 2 F 0 a W 9 u P j x T d G F i b G V F b n R y a W V z I C 8 + P C 9 J d G V t P j x J d G V t P j x J d G V t T G 9 j Y X R p b 2 4 + P E l 0 Z W 1 U e X B l P k Z v c m 1 1 b G E 8 L 0 l 0 Z W 1 U e X B l P j x J d G V t U G F 0 a D 5 T Z W N 0 a W 9 u M S 9 x c n l f Q W N 0 X 1 B Z L 0 F k Z G V k J T I w Q 3 V z d G 9 t P C 9 J d G V t U G F 0 a D 4 8 L 0 l 0 Z W 1 M b 2 N h d G l v b j 4 8 U 3 R h Y m x l R W 5 0 c m l l c y A v P j w v S X R l b T 4 8 S X R l b T 4 8 S X R l b U x v Y 2 F 0 a W 9 u P j x J d G V t V H l w Z T 5 G b 3 J t d W x h P C 9 J d G V t V H l w Z T 4 8 S X R l b V B h d G g + U 2 V j d G l v b j E v c X J 5 X 0 J 1 Z C 9 S Z W 5 h b W V k J T I w Q 2 9 s d W 1 u c z w v S X R l b V B h d G g + P C 9 J d G V t T G 9 j Y X R p b 2 4 + P F N 0 Y W J s Z U V u d H J p Z X M g L z 4 8 L 0 l 0 Z W 0 + P E l 0 Z W 0 + P E l 0 Z W 1 M b 2 N h d G l v b j 4 8 S X R l b V R 5 c G U + R m 9 y b X V s Y T w v S X R l b V R 5 c G U + P E l 0 Z W 1 Q Y X R o P l N l Y 3 R p b 2 4 x L 3 F y e V 9 B Y 3 R f Q 1 k v U m V v c m R l c m V k J T I w Q 2 9 s d W 1 u c z w v S X R l b V B h d G g + P C 9 J d G V t T G 9 j Y X R p b 2 4 + P F N 0 Y W J s Z U V u d H J p Z X M g L z 4 8 L 0 l 0 Z W 0 + P E l 0 Z W 0 + P E l 0 Z W 1 M b 2 N h d G l v b j 4 8 S X R l b V R 5 c G U + R m 9 y b X V s Y T w v S X R l b V R 5 c G U + P E l 0 Z W 1 Q Y X R o P l N l Y 3 R p b 2 4 x L 3 F y e V 9 B Y 3 R f U F k v U m V v c m R l c m V k J T I w Q 2 9 s d W 1 u c z w v S X R l b V B h d G g + P C 9 J d G V t T G 9 j Y X R p b 2 4 + P F N 0 Y W J s Z U V u d H J p Z X M g L z 4 8 L 0 l 0 Z W 0 + P E l 0 Z W 0 + P E l 0 Z W 1 M b 2 N h d G l v b j 4 8 S X R l b V R 5 c G U + R m 9 y b X V s Y T w v S X R l b V R 5 c G U + P E l 0 Z W 1 Q Y X R o P l N l Y 3 R p b 2 4 x L 3 F y e V 9 E Y X R h L 0 1 l c m d l Z C U y M F F 1 Z X J p Z X M 8 L 0 l 0 Z W 1 Q Y X R o P j w v S X R l b U x v Y 2 F 0 a W 9 u P j x T d G F i b G V F b n R y a W V z I C 8 + P C 9 J d G V t P j x J d G V t P j x J d G V t T G 9 j Y X R p b 2 4 + P E l 0 Z W 1 U e X B l P k Z v c m 1 1 b G E 8 L 0 l 0 Z W 1 U e X B l P j x J d G V t U G F 0 a D 5 T Z W N 0 a W 9 u M S 9 x c n l f R G F 0 Y S 9 F e H B h b m R l Z C U y M H F y e V 9 Q Z X J p b 2 R z P C 9 J d G V t U G F 0 a D 4 8 L 0 l 0 Z W 1 M b 2 N h d G l v b j 4 8 U 3 R h Y m x l R W 5 0 c m l l c y A v P j w v S X R l b T 4 8 S X R l b T 4 8 S X R l b U x v Y 2 F 0 a W 9 u P j x J d G V t V H l w Z T 5 G b 3 J t d W x h P C 9 J d G V t V H l w Z T 4 8 S X R l b V B h d G g + U 2 V j d G l v b j E v c X J 5 X 0 R h d G E v T W V y Z 2 V k J T I w U X V l c m l l c z E 8 L 0 l 0 Z W 1 Q Y X R o P j w v S X R l b U x v Y 2 F 0 a W 9 u P j x T d G F i b G V F b n R y a W V z I C 8 + P C 9 J d G V t P j x J d G V t P j x J d G V t T G 9 j Y X R p b 2 4 + P E l 0 Z W 1 U e X B l P k Z v c m 1 1 b G E 8 L 0 l 0 Z W 1 U e X B l P j x J d G V t U G F 0 a D 5 T Z W N 0 a W 9 u M S 9 x c n l f R G F 0 Y S 9 F e H B h b m R l Z C U y M H F y e V 9 O b 2 1 p b m F s P C 9 J d G V t U G F 0 a D 4 8 L 0 l 0 Z W 1 M b 2 N h d G l v b j 4 8 U 3 R h Y m x l R W 5 0 c m l l c y A v P j w v S X R l b T 4 8 S X R l b T 4 8 S X R l b U x v Y 2 F 0 a W 9 u P j x J d G V t V H l w Z T 5 G b 3 J t d W x h P C 9 J d G V t V H l w Z T 4 8 S X R l b V B h d G g + U 2 V j d G l v b j E v c X J 5 X 0 R h d G E v Q W R k Z W Q l M j B D d X N 0 b 2 0 8 L 0 l 0 Z W 1 Q Y X R o P j w v S X R l b U x v Y 2 F 0 a W 9 u P j x T d G F i b G V F b n R y a W V z I C 8 + P C 9 J d G V t P j x J d G V t P j x J d G V t T G 9 j Y X R p b 2 4 + P E l 0 Z W 1 U e X B l P k Z v c m 1 1 b G E 8 L 0 l 0 Z W 1 U e X B l P j x J d G V t U G F 0 a D 5 T Z W N 0 a W 9 u M S 9 x c n l f R G F 0 Y S 9 D a G F u Z 2 V k J T I w V H l w Z T w v S X R l b V B h d G g + P C 9 J d G V t T G 9 j Y X R p b 2 4 + P F N 0 Y W J s Z U V u d H J p Z X M g L z 4 8 L 0 l 0 Z W 0 + P E l 0 Z W 0 + P E l 0 Z W 1 M b 2 N h d G l v b j 4 8 S X R l b V R 5 c G U + R m 9 y b X V s Y T w v S X R l b V R 5 c G U + P E l 0 Z W 1 Q Y X R o P l N l Y 3 R p b 2 4 x L 3 F y e V 9 E Y X R h L 1 J l b 3 J k Z X J l Z C U y M E N v b H V t b n M 8 L 0 l 0 Z W 1 Q Y X R o P j w v S X R l b U x v Y 2 F 0 a W 9 u P j x T d G F i b G V F b n R y a W V z I C 8 + P C 9 J d G V t P j x J d G V t P j x J d G V t T G 9 j Y X R p b 2 4 + P E l 0 Z W 1 U e X B l P k Z v c m 1 1 b G E 8 L 0 l 0 Z W 1 U e X B l P j x J d G V t U G F 0 a D 5 T Z W N 0 a W 9 u M S 9 x c n l f T W l z c 2 l u Z 0 5 v b W l u Y W x N Y X B w a W 5 n c z w v S X R l b V B h d G g + P C 9 J d G V t T G 9 j Y X R p b 2 4 + P F N 0 Y W J s Z U V u d H J p Z X M + P E V u d H J 5 I F R 5 c G U 9 I k J 1 Z m Z l c k 5 l e H R S Z W Z y Z X N o I i B W Y W x 1 Z T 0 i b D E 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T m F 2 a W d h d G l v b i I g L z 4 8 R W 5 0 c n k g V H l w Z T 0 i T m F t Z V V w Z G F 0 Z W R B Z n R l c k Z p b G w i I F Z h b H V l P S J s M C I g L z 4 8 R W 5 0 c n k g V H l w Z T 0 i U m V z d W x 0 V H l w Z S I g V m F s d W U 9 I n N F e G N l c H R p b 2 4 i I C 8 + P E V u d H J 5 I F R 5 c G U 9 I l J l Y 2 9 2 Z X J 5 V G F y Z 2 V 0 U 2 h l Z X Q i I F Z h b H V l P S J z T W F w c G l u Z y B D a G V j a y I g L z 4 8 R W 5 0 c n k g V H l w Z T 0 i U m V j b 3 Z l c n l U Y X J n Z X R D b 2 x 1 b W 4 i I F Z h b H V l P S J s M S I g L z 4 8 R W 5 0 c n k g V H l w Z T 0 i U m V j b 3 Z l c n l U Y X J n Z X R S b 3 c i I F Z h b H V l P S J s M S I g L z 4 8 R W 5 0 c n k g V H l w Z T 0 i R m l s b G V k Q 2 9 t c G x l d G V S Z X N 1 b H R U b 1 d v c m t z a G V l d C I g V m F s d W U 9 I m w x I i A v P j x F b n R y e S B U e X B l P S J G a W x s Q 2 9 s d W 1 u T m F t Z X M i I F Z h b H V l P S J z W y Z x d W 9 0 O 1 R 5 c G U m c X V v d D s s J n F 1 b 3 Q 7 Q W N j b 3 V u d C B D b 2 R l w q A m c X V v d D s s J n F 1 b 3 Q 7 Q W N j b 3 V u d M K g J n F 1 b 3 Q 7 L C Z x d W 9 0 O 1 R y Y W N r a W 5 n I E N h d G V n b 3 J 5 I D H C o C Z x d W 9 0 O y w m c X V v d D t U c m F j a 2 l u Z y B D Y X R l Z 2 9 y e S A y w q A m c X V v d D s s J n F 1 b 3 Q 7 U G V y a W 9 k J n F 1 b 3 Q 7 L C Z x d W 9 0 O 1 Z h b H V l J n F 1 b 3 Q 7 X S I g L z 4 8 R W 5 0 c n k g V H l w Z T 0 i R m l s b E N v b H V t b l R 5 c G V z I i B W Y W x 1 Z T 0 i c 0 F B Q U F B Q U F K Q U E 9 P S I g L z 4 8 R W 5 0 c n k g V H l w Z T 0 i R m l s b E x h c 3 R V c G R h d G V k I i B W Y W x 1 Z T 0 i Z D I w M T k t M D Y t M j Z U M D c 6 M z Y 6 M j I u M D M 0 N j A 3 M V o i I C 8 + P E V u d H J 5 I F R 5 c G U 9 I k Z p b G x F c n J v c k N v d W 5 0 I i B W Y W x 1 Z T 0 i b D A i I C 8 + P E V u d H J 5 I F R 5 c G U 9 I k Z p b G x F c n J v c k N v Z G U i I F Z h b H V l P S J z V W 5 r b m 9 3 b i I g L z 4 8 R W 5 0 c n k g V H l w Z T 0 i R m l s b E N v d W 5 0 I i B W Y W x 1 Z T 0 i b D A i I C 8 + P E V u d H J 5 I F R 5 c G U 9 I l F 1 Z X J 5 S U Q i I F Z h b H V l P S J z N T d l M m N h N D I t Z T h i N i 0 0 Y W V j L W J l N j U t M m Y 2 N D d l Z j U w Z m U 4 I i A v P j x F b n R y e S B U e X B l P S J G a W x s U 3 R h d H V z I i B W Y W x 1 Z T 0 i c 0 N v b X B s Z X R l I i A v P j x F b n R y e S B U e X B l P S J B Z G R l Z F R v R G F 0 Y U 1 v Z G V s I i B W Y W x 1 Z T 0 i b D A i I C 8 + P E V u d H J 5 I F R 5 c G U 9 I l J l b G F 0 a W 9 u c 2 h p c E l u Z m 9 D b 2 5 0 Y W l u Z X I i I F Z h b H V l P S J z e y Z x d W 9 0 O 2 N v b H V t b k N v d W 5 0 J n F 1 b 3 Q 7 O j c s J n F 1 b 3 Q 7 a 2 V 5 Q 2 9 s d W 1 u T m F t Z X M m c X V v d D s 6 W 1 0 s J n F 1 b 3 Q 7 c X V l c n l S Z W x h d G l v b n N o a X B z J n F 1 b 3 Q 7 O l t 7 J n F 1 b 3 Q 7 a 2 V 5 Q 2 9 s d W 1 u Q 2 9 1 b n Q m c X V v d D s 6 M S w m c X V v d D t r Z X l D b 2 x 1 b W 4 m c X V v d D s 6 N S w m c X V v d D t v d G h l c k t l e U N v b H V t b k l k Z W 5 0 a X R 5 J n F 1 b 3 Q 7 O i Z x d W 9 0 O 1 N l Y 3 R p b 2 4 x L 3 F y e V 9 Q Z X J p b 2 R z L 0 N o Y W 5 n Z W Q g V H l w Z S 5 7 U G V y a W 9 k L D F 9 J n F 1 b 3 Q 7 L C Z x d W 9 0 O 0 t l e U N v b H V t b k N v d W 5 0 J n F 1 b 3 Q 7 O j F 9 L H s m c X V v d D t r Z X l D b 2 x 1 b W 5 D b 3 V u d C Z x d W 9 0 O z o x L C Z x d W 9 0 O 2 t l e U N v b H V t b i Z x d W 9 0 O z o x L C Z x d W 9 0 O 2 9 0 a G V y S 2 V 5 Q 2 9 s d W 1 u S W R l b n R p d H k m c X V v d D s 6 J n F 1 b 3 Q 7 U 2 V j d G l v b j E v c X J 5 X 0 5 v b W l u Y W w v Q 2 h h b m d l Z C B U e X B l L n t O b 2 1 p b m F s L D B 9 J n F 1 b 3 Q 7 L C Z x d W 9 0 O 0 t l e U N v b H V t b k N v d W 5 0 J n F 1 b 3 Q 7 O j F 9 X S w m c X V v d D t j b 2 x 1 b W 5 J Z G V u d G l 0 a W V z J n F 1 b 3 Q 7 O l s m c X V v d D t T Z W N 0 a W 9 u M S 9 x c n l f R G F 0 Y S 9 T b 3 V y Y 2 U u e 1 R 5 c G U s M H 0 m c X V v d D s s J n F 1 b 3 Q 7 U 2 V j d G l v b j E v c X J 5 X 0 R h d G E v U 2 9 1 c m N l L n t B Y 2 N v d W 5 0 I E N v Z G X C o C w x f S Z x d W 9 0 O y w m c X V v d D t T Z W N 0 a W 9 u M S 9 x c n l f R G F 0 Y S 9 T b 3 V y Y 2 U u e 0 F j Y 2 9 1 b n T C o C w y f S Z x d W 9 0 O y w m c X V v d D t T Z W N 0 a W 9 u M S 9 x c n l f R G F 0 Y S 9 T b 3 V y Y 2 U u e 1 R y Y W N r a W 5 n I E N h d G V n b 3 J 5 I D H C o C w z f S Z x d W 9 0 O y w m c X V v d D t T Z W N 0 a W 9 u M S 9 x c n l f R G F 0 Y S 9 T b 3 V y Y 2 U u e 1 R y Y W N r a W 5 n I E N h d G V n b 3 J 5 I D L C o C w 0 f S Z x d W 9 0 O y w m c X V v d D t T Z W N 0 a W 9 u M S 9 x c n l f R G F 0 Y S 9 T b 3 V y Y 2 U u e 1 B l c m l v Z C w 1 f S Z x d W 9 0 O y w m c X V v d D t T Z W N 0 a W 9 u M S 9 x c n l f R G F 0 Y S 9 T b 3 V y Y 2 U u e 1 Z h b H V l L D Z 9 J n F 1 b 3 Q 7 X S w m c X V v d D t D b 2 x 1 b W 5 D b 3 V u d C Z x d W 9 0 O z o 3 L C Z x d W 9 0 O 0 t l e U N v b H V t b k 5 h b W V z J n F 1 b 3 Q 7 O l t d L C Z x d W 9 0 O 0 N v b H V t b k l k Z W 5 0 a X R p Z X M m c X V v d D s 6 W y Z x d W 9 0 O 1 N l Y 3 R p b 2 4 x L 3 F y e V 9 E Y X R h L 1 N v d X J j Z S 5 7 V H l w Z S w w f S Z x d W 9 0 O y w m c X V v d D t T Z W N 0 a W 9 u M S 9 x c n l f R G F 0 Y S 9 T b 3 V y Y 2 U u e 0 F j Y 2 9 1 b n Q g Q 2 9 k Z c K g L D F 9 J n F 1 b 3 Q 7 L C Z x d W 9 0 O 1 N l Y 3 R p b 2 4 x L 3 F y e V 9 E Y X R h L 1 N v d X J j Z S 5 7 Q W N j b 3 V u d M K g L D J 9 J n F 1 b 3 Q 7 L C Z x d W 9 0 O 1 N l Y 3 R p b 2 4 x L 3 F y e V 9 E Y X R h L 1 N v d X J j Z S 5 7 V H J h Y 2 t p b m c g Q 2 F 0 Z W d v c n k g M c K g L D N 9 J n F 1 b 3 Q 7 L C Z x d W 9 0 O 1 N l Y 3 R p b 2 4 x L 3 F y e V 9 E Y X R h L 1 N v d X J j Z S 5 7 V H J h Y 2 t p b m c g Q 2 F 0 Z W d v c n k g M s K g L D R 9 J n F 1 b 3 Q 7 L C Z x d W 9 0 O 1 N l Y 3 R p b 2 4 x L 3 F y e V 9 E Y X R h L 1 N v d X J j Z S 5 7 U G V y a W 9 k L D V 9 J n F 1 b 3 Q 7 L C Z x d W 9 0 O 1 N l Y 3 R p b 2 4 x L 3 F y e V 9 E Y X R h L 1 N v d X J j Z S 5 7 V m F s d W U s N n 0 m c X V v d D t d L C Z x d W 9 0 O 1 J l b G F 0 a W 9 u c 2 h p c E l u Z m 8 m c X V v d D s 6 W 3 s m c X V v d D t r Z X l D b 2 x 1 b W 5 D b 3 V u d C Z x d W 9 0 O z o x L C Z x d W 9 0 O 2 t l e U N v b H V t b i Z x d W 9 0 O z o 1 L C Z x d W 9 0 O 2 9 0 a G V y S 2 V 5 Q 2 9 s d W 1 u S W R l b n R p d H k m c X V v d D s 6 J n F 1 b 3 Q 7 U 2 V j d G l v b j E v c X J 5 X 1 B l c m l v Z H M v Q 2 h h b m d l Z C B U e X B l L n t Q Z X J p b 2 Q s M X 0 m c X V v d D s s J n F 1 b 3 Q 7 S 2 V 5 Q 2 9 s d W 1 u Q 2 9 1 b n Q m c X V v d D s 6 M X 0 s e y Z x d W 9 0 O 2 t l e U N v b H V t b k N v d W 5 0 J n F 1 b 3 Q 7 O j E s J n F 1 b 3 Q 7 a 2 V 5 Q 2 9 s d W 1 u J n F 1 b 3 Q 7 O j E s J n F 1 b 3 Q 7 b 3 R o Z X J L Z X l D b 2 x 1 b W 5 J Z G V u d G l 0 e S Z x d W 9 0 O z o m c X V v d D t T Z W N 0 a W 9 u M S 9 x c n l f T m 9 t a W 5 h b C 9 D a G F u Z 2 V k I F R 5 c G U u e 0 5 v b W l u Y W w s M H 0 m c X V v d D s s J n F 1 b 3 Q 7 S 2 V 5 Q 2 9 s d W 1 u Q 2 9 1 b n Q m c X V v d D s 6 M X 1 d f S I g L z 4 8 L 1 N 0 Y W J s Z U V u d H J p Z X M + P C 9 J d G V t P j x J d G V t P j x J d G V t T G 9 j Y X R p b 2 4 + P E l 0 Z W 1 U e X B l P k Z v c m 1 1 b G E 8 L 0 l 0 Z W 1 U e X B l P j x J d G V t U G F 0 a D 5 T Z W N 0 a W 9 u M S 9 x c n l f T W l z c 2 l u Z 0 5 v b W l u Y W x N Y X B w a W 5 n c y 9 T b 3 V y Y 2 U 8 L 0 l 0 Z W 1 Q Y X R o P j w v S X R l b U x v Y 2 F 0 a W 9 u P j x T d G F i b G V F b n R y a W V z I C 8 + P C 9 J d G V t P j x J d G V t P j x J d G V t T G 9 j Y X R p b 2 4 + P E l 0 Z W 1 U e X B l P k Z v c m 1 1 b G E 8 L 0 l 0 Z W 1 U e X B l P j x J d G V t U G F 0 a D 5 T Z W N 0 a W 9 u M S 9 x c n l f T W l z c 2 l u Z 0 5 v b W l u Y W x N Y X B w a W 5 n c y 9 B Z G R l Z C U y M E N 1 c 3 R v b T w v S X R l b V B h d G g + P C 9 J d G V t T G 9 j Y X R p b 2 4 + P F N 0 Y W J s Z U V u d H J p Z X M g L z 4 8 L 0 l 0 Z W 0 + P E l 0 Z W 0 + P E l 0 Z W 1 M b 2 N h d G l v b j 4 8 S X R l b V R 5 c G U + R m 9 y b X V s Y T w v S X R l b V R 5 c G U + P E l 0 Z W 1 Q Y X R o P l N l Y 3 R p b 2 4 x L 3 F y e V 9 N a X N z a W 5 n T m 9 t a W 5 h b E 1 h c H B p b m d z L 0 Z p b H R l c m V k J T I w U m 9 3 c z w v S X R l b V B h d G g + P C 9 J d G V t T G 9 j Y X R p b 2 4 + P F N 0 Y W J s Z U V u d H J p Z X M g L z 4 8 L 0 l 0 Z W 0 + P E l 0 Z W 0 + P E l 0 Z W 1 M b 2 N h d G l v b j 4 8 S X R l b V R 5 c G U + R m 9 y b X V s Y T w v S X R l b V R 5 c G U + P E l 0 Z W 1 Q Y X R o P l N l Y 3 R p b 2 4 x L 3 F y e V 9 N a X N z a W 5 n T m 9 t a W 5 h b E 1 h c H B p b m d z L 1 J l b W 9 2 Z W Q l M j B P d G h l c i U y M E N v b H V t b n M 8 L 0 l 0 Z W 1 Q Y X R o P j w v S X R l b U x v Y 2 F 0 a W 9 u P j x T d G F i b G V F b n R y a W V z I C 8 + P C 9 J d G V t P j x J d G V t P j x J d G V t T G 9 j Y X R p b 2 4 + P E l 0 Z W 1 U e X B l P k Z v c m 1 1 b G E 8 L 0 l 0 Z W 1 U e X B l P j x J d G V t U G F 0 a D 5 T Z W N 0 a W 9 u M S 9 x c n l f R G F 0 Y S 9 B Z G R l Z C U y M E N 1 c 3 R v b T E 8 L 0 l 0 Z W 1 Q Y X R o P j w v S X R l b U x v Y 2 F 0 a W 9 u P j x T d G F i b G V F b n R y a W V z I C 8 + P C 9 J d G V t P j x J d G V t P j x J d G V t T G 9 j Y X R p b 2 4 + P E l 0 Z W 1 U e X B l P k Z v c m 1 1 b G E 8 L 0 l 0 Z W 1 U e X B l P j x J d G V t U G F 0 a D 5 T Z W N 0 a W 9 u M S 9 x c n l f R G F 0 Y S 9 S Z W 9 y Z G V y Z W Q l M j B D b 2 x 1 b W 5 z M T w v S X R l b V B h d G g + P C 9 J d G V t T G 9 j Y X R p b 2 4 + P F N 0 Y W J s Z U V u d H J p Z X M g L z 4 8 L 0 l 0 Z W 0 + P E l 0 Z W 0 + P E l 0 Z W 1 M b 2 N h d G l v b j 4 8 S X R l b V R 5 c G U + R m 9 y b X V s Y T w v S X R l b V R 5 c G U + P E l 0 Z W 1 Q Y X R o P l N l Y 3 R p b 2 4 x L 3 F y e V 9 N a X N z a W 5 n T m 9 t a W 5 h b E 1 h c H B p b m d z L 0 Z p b H R l c m V k J T I w U m 9 3 c z E 8 L 0 l 0 Z W 1 Q Y X R o P j w v S X R l b U x v Y 2 F 0 a W 9 u P j x T d G F i b G V F b n R y a W V z I C 8 + P C 9 J d G V t P j w v S X R l b X M + P C 9 M b 2 N h b F B h Y 2 t h Z 2 V N Z X R h Z G F 0 Y U Z p b G U + F g A A A F B L B Q Y A A A A A A A A A A A A A A A A A A A A A A A A m A Q A A A Q A A A N C M n d 8 B F d E R j H o A w E / C l + s B A A A A t b F W T M d X p 0 K 3 2 0 P R O T C L g A A A A A A C A A A A A A A Q Z g A A A A E A A C A A A A B F Y P O r L y k x U y X r z c 4 s N i N N u T f T r 4 R i y x P 3 9 K L p N 2 Z G y Q A A A A A O g A A A A A I A A C A A A A D I D S S v Z 9 H F e G b V g y + l T y o Z j v d m U o L d V T N S G O R U O i H b 2 F A A A A B J L d A c Y I I 1 g r S r R Y p Y R R 5 2 j I w 7 s Y V F M E 3 R B e j F R R f 4 k t o a A 7 4 V u 0 a X B x F J 1 d C n K b S Q l L p v c q Y F z R K E T O C p Y l E r M f / y N R 0 D K z 0 c R G U N m 5 V L u U A A A A A V O 8 T H C a W k g D P O 0 i R q 7 8 N I N K Y L 8 B g u R q 4 c d 9 8 q 5 8 F r W v E Z W s G L a Y 4 y j 2 G w 6 h w n R d m n J I 3 2 p 3 V B U J D 3 H O S N E y i h < / 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107779D9BF50418D828BDB8C12C6B7" ma:contentTypeVersion="11" ma:contentTypeDescription="Create a new document." ma:contentTypeScope="" ma:versionID="cb0352f884a510f5e4881a923bef5ef6">
  <xsd:schema xmlns:xsd="http://www.w3.org/2001/XMLSchema" xmlns:xs="http://www.w3.org/2001/XMLSchema" xmlns:p="http://schemas.microsoft.com/office/2006/metadata/properties" xmlns:ns2="637ffb07-5122-441a-8187-13b6f8dac2d8" xmlns:ns3="95d2652f-fd1f-45df-9d3f-cd8876bd0df4" targetNamespace="http://schemas.microsoft.com/office/2006/metadata/properties" ma:root="true" ma:fieldsID="686bf04a4ef8bb9e8ff5fc73140bafdf" ns2:_="" ns3:_="">
    <xsd:import namespace="637ffb07-5122-441a-8187-13b6f8dac2d8"/>
    <xsd:import namespace="95d2652f-fd1f-45df-9d3f-cd8876bd0d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7ffb07-5122-441a-8187-13b6f8dac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d2652f-fd1f-45df-9d3f-cd8876bd0df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FD1EB1-DD73-4DB7-A1B2-5B5EEE9F5F98}">
  <ds:schemaRefs>
    <ds:schemaRef ds:uri="http://schemas.microsoft.com/DataMashup"/>
  </ds:schemaRefs>
</ds:datastoreItem>
</file>

<file path=customXml/itemProps2.xml><?xml version="1.0" encoding="utf-8"?>
<ds:datastoreItem xmlns:ds="http://schemas.openxmlformats.org/officeDocument/2006/customXml" ds:itemID="{600EE44A-0755-4A43-BE3F-65655590EE9B}">
  <ds:schemaRefs>
    <ds:schemaRef ds:uri="http://schemas.microsoft.com/sharepoint/v3/contenttype/forms"/>
  </ds:schemaRefs>
</ds:datastoreItem>
</file>

<file path=customXml/itemProps3.xml><?xml version="1.0" encoding="utf-8"?>
<ds:datastoreItem xmlns:ds="http://schemas.openxmlformats.org/officeDocument/2006/customXml" ds:itemID="{210F20E3-0445-4FD2-85D1-C32ADFB86F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7ffb07-5122-441a-8187-13b6f8dac2d8"/>
    <ds:schemaRef ds:uri="95d2652f-fd1f-45df-9d3f-cd8876bd0d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22CE20-9A5D-45CF-873D-FA6962890ACC}">
  <ds:schemaRefs>
    <ds:schemaRef ds:uri="http://schemas.microsoft.com/office/2006/metadata/properties"/>
    <ds:schemaRef ds:uri="637ffb07-5122-441a-8187-13b6f8dac2d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vt:lpstr>
      <vt:lpstr>Please Read</vt:lpstr>
      <vt:lpstr>Spec</vt:lpstr>
      <vt:lpstr>Guide</vt:lpstr>
      <vt:lpstr>Control</vt:lpstr>
      <vt:lpstr>Summary</vt:lpstr>
      <vt:lpstr>Charts</vt:lpstr>
      <vt:lpstr>tbl_Data</vt:lpstr>
      <vt:lpstr>LU</vt:lpstr>
      <vt:lpstr>_DDValues_f86c8a0f60ff49ffb5c040b325629bc3</vt:lpstr>
      <vt:lpstr>LU_List_L1Group</vt:lpstr>
      <vt:lpstr>LU_List_L2Group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Clarity-MA</dc:creator>
  <cp:lastModifiedBy>Myles Arnott</cp:lastModifiedBy>
  <cp:lastPrinted>2019-05-28T15:13:19Z</cp:lastPrinted>
  <dcterms:created xsi:type="dcterms:W3CDTF">2019-05-08T09:25:47Z</dcterms:created>
  <dcterms:modified xsi:type="dcterms:W3CDTF">2020-04-15T17:56:52Z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0x01010035107779D9BF50418D828BDB8C12C6B7</vt:lpwstr>
  </property>
</Properties>
</file>